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1355" windowHeight="6660" activeTab="0"/>
  </bookViews>
  <sheets>
    <sheet name="1" sheetId="1" r:id="rId1"/>
    <sheet name="šifre" sheetId="2" state="hidden" r:id="rId2"/>
    <sheet name="v-baza" sheetId="3" state="hidden" r:id="rId3"/>
    <sheet name="za prenos" sheetId="4" state="hidden" r:id="rId4"/>
    <sheet name="pivot" sheetId="5" state="hidden" r:id="rId5"/>
    <sheet name="Sheet1" sheetId="6" r:id="rId6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'1'!$B$7:$AA$49</definedName>
    <definedName name="_xlnm._FilterDatabase" localSheetId="2" hidden="1">'v-baza'!$A$6:$L$186</definedName>
    <definedName name="_xlnm.Print_Titles" localSheetId="0">'1'!$6:$7</definedName>
  </definedNames>
  <calcPr calcMode="autoNoTable" fullCalcOnLoad="1"/>
  <pivotCaches>
    <pivotCache cacheId="2" r:id="rId7"/>
  </pivotCaches>
</workbook>
</file>

<file path=xl/comments1.xml><?xml version="1.0" encoding="utf-8"?>
<comments xmlns="http://schemas.openxmlformats.org/spreadsheetml/2006/main">
  <authors>
    <author>Administrator</author>
  </authors>
  <commentList>
    <comment ref="L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Unesite naziv DBK u obrascu 2-tekući izdaci
</t>
        </r>
      </text>
    </comment>
    <comment ref="L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naziv u obrascu 2-tekući izdaci
</t>
        </r>
      </text>
    </comment>
    <comment ref="S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šifru u obrascu 2-tekući izdaci
</t>
        </r>
      </text>
    </comment>
    <comment ref="S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šifru u obrascu 2-tekući izdaci
</t>
        </r>
      </text>
    </comment>
  </commentList>
</comments>
</file>

<file path=xl/sharedStrings.xml><?xml version="1.0" encoding="utf-8"?>
<sst xmlns="http://schemas.openxmlformats.org/spreadsheetml/2006/main" count="362" uniqueCount="106">
  <si>
    <t>Назив функције:</t>
  </si>
  <si>
    <t>Конто</t>
  </si>
  <si>
    <t>Опис</t>
  </si>
  <si>
    <t>Приходи из буџета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</si>
  <si>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</si>
  <si>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</si>
  <si>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</si>
  <si>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</si>
  <si>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</si>
  <si>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</si>
  <si>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</si>
  <si>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</si>
  <si>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УКУПНО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</si>
  <si>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</si>
  <si>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</si>
  <si>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</si>
  <si>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</si>
  <si>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</si>
  <si>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</si>
  <si>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</si>
  <si>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</si>
  <si>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</si>
  <si>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</si>
  <si>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</si>
  <si>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</si>
  <si>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</si>
  <si>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</si>
  <si>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</si>
  <si>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</si>
  <si>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</si>
  <si>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</si>
  <si>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</si>
  <si>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</si>
  <si>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</si>
  <si>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</si>
  <si>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</si>
  <si>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</si>
  <si>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</si>
  <si>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</si>
  <si>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</si>
  <si>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</si>
  <si>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</si>
  <si>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</si>
  <si>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</si>
  <si>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</si>
  <si>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</si>
  <si>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</si>
  <si>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</si>
  <si>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</si>
  <si>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</si>
  <si>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</si>
  <si>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</si>
  <si>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</si>
  <si>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</si>
  <si>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</si>
  <si>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</si>
  <si>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</si>
  <si>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УКУПНО:</t>
  </si>
  <si>
    <t>Ass-2005</t>
  </si>
  <si>
    <t>R.br.</t>
  </si>
  <si>
    <t>Раздео</t>
  </si>
  <si>
    <t>Глава</t>
  </si>
  <si>
    <t>Функција</t>
  </si>
  <si>
    <t>OrgId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</si>
  <si>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</si>
  <si>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</si>
  <si>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</si>
  <si>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</si>
  <si>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14</t>
  </si>
  <si>
    <t>15</t>
  </si>
  <si>
    <t>16</t>
  </si>
  <si>
    <t>17</t>
  </si>
  <si>
    <t>Prioritet</t>
  </si>
  <si>
    <t>Сопствени приходи буџетских корисника</t>
  </si>
  <si>
    <t>max</t>
  </si>
  <si>
    <t xml:space="preserve"> - za tekuće izdatke</t>
  </si>
  <si>
    <t xml:space="preserve"> - za osn.sr.</t>
  </si>
  <si>
    <t xml:space="preserve"> - dop.sr.</t>
  </si>
  <si>
    <t>uneti ove kolone u obrasce zahteva i sve skraćene izvode - u bazu</t>
  </si>
  <si>
    <t>Red-skr</t>
  </si>
  <si>
    <t>Vrsta zahteva</t>
  </si>
  <si>
    <t>izvor</t>
  </si>
  <si>
    <t>iznos</t>
  </si>
  <si>
    <t>4-16</t>
  </si>
  <si>
    <t>Svega                   4-16</t>
  </si>
  <si>
    <t>Grand Total</t>
  </si>
  <si>
    <t>(All)</t>
  </si>
  <si>
    <t>Sum of iznos</t>
  </si>
  <si>
    <t>Orgid</t>
  </si>
  <si>
    <t>razdeo</t>
  </si>
  <si>
    <t>naziv</t>
  </si>
  <si>
    <t>АГЕНЦИЈА ЗА РАЗВОЈ ИНФРАСТРУКТУРЕ ЛОКАЛНЕ САМОУПРАВЕ</t>
  </si>
  <si>
    <t>PROMENE</t>
  </si>
  <si>
    <t>СЛУЖБА ЗА ЉУДСКА И МАЊИНСКА ПРАВА</t>
  </si>
  <si>
    <t>КАНЦЕЛАРИЈА ЗА НАЦИОНАЛНИ ИНВЕСТИЦИОНИ ПЛАН</t>
  </si>
  <si>
    <t>УПРАВА ЗА ПОЉОПРИВРЕДНО ЗЕМЉИШТЕ</t>
  </si>
  <si>
    <t>.</t>
  </si>
  <si>
    <t>Шифра ДБК</t>
  </si>
  <si>
    <t>Шифра функције</t>
  </si>
  <si>
    <t>551</t>
  </si>
  <si>
    <t>Нефинансијска имовина која се финансира из средстава за реализацију Националног инвестиционог плана</t>
  </si>
  <si>
    <t>5511</t>
  </si>
  <si>
    <t>Назив  буџетског корисника:</t>
  </si>
  <si>
    <t>ОШ "Јован Поповић"</t>
  </si>
  <si>
    <t>Основно образовање</t>
  </si>
  <si>
    <t>Захтев за основна средства 2019.год.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</si>
</sst>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;;"/>
    <numFmt numFmtId="173" formatCode="0.0"/>
  </numFmts>
  <fonts count="43">
    <font>
      <sz val="10"/>
      <name val="Arial"/>
      <family val="0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" borderId="1" applyNumberFormat="0" applyAlignment="0" applyProtection="0"/>
    <xf numFmtId="0" fontId="3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22" borderId="1" applyNumberFormat="0" applyAlignment="0" applyProtection="0"/>
    <xf numFmtId="0" fontId="37" fillId="0" borderId="6" applyNumberFormat="0" applyFill="0" applyAlignment="0" applyProtection="0"/>
    <xf numFmtId="0" fontId="38" fillId="23" borderId="0" applyNumberFormat="0" applyBorder="0" applyAlignment="0" applyProtection="0"/>
    <xf numFmtId="0" fontId="0" fillId="24" borderId="7" applyNumberFormat="0" applyFont="0" applyAlignment="0" applyProtection="0"/>
    <xf numFmtId="0" fontId="39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72" fontId="3" fillId="7" borderId="14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49" fontId="2" fillId="0" borderId="17" xfId="0" applyNumberFormat="1" applyFont="1" applyBorder="1" applyAlignment="1" applyProtection="1">
      <alignment horizontal="right" vertical="top" wrapText="1"/>
      <protection/>
    </xf>
    <xf numFmtId="49" fontId="2" fillId="0" borderId="14" xfId="0" applyNumberFormat="1" applyFont="1" applyBorder="1" applyAlignment="1" applyProtection="1">
      <alignment vertical="top" wrapText="1"/>
      <protection/>
    </xf>
    <xf numFmtId="3" fontId="2" fillId="0" borderId="14" xfId="0" applyNumberFormat="1" applyFont="1" applyBorder="1" applyAlignment="1" applyProtection="1">
      <alignment vertical="top" wrapText="1"/>
      <protection locked="0"/>
    </xf>
    <xf numFmtId="49" fontId="2" fillId="0" borderId="18" xfId="0" applyNumberFormat="1" applyFont="1" applyBorder="1" applyAlignment="1" applyProtection="1">
      <alignment horizontal="right" vertical="top" wrapText="1"/>
      <protection/>
    </xf>
    <xf numFmtId="49" fontId="2" fillId="0" borderId="19" xfId="0" applyNumberFormat="1" applyFont="1" applyBorder="1" applyAlignment="1" applyProtection="1">
      <alignment vertical="top" wrapText="1"/>
      <protection/>
    </xf>
    <xf numFmtId="49" fontId="2" fillId="7" borderId="20" xfId="0" applyNumberFormat="1" applyFont="1" applyFill="1" applyBorder="1" applyAlignment="1" applyProtection="1">
      <alignment vertical="center" wrapText="1"/>
      <protection/>
    </xf>
    <xf numFmtId="49" fontId="3" fillId="7" borderId="21" xfId="0" applyNumberFormat="1" applyFont="1" applyFill="1" applyBorder="1" applyAlignment="1" applyProtection="1">
      <alignment horizontal="right" vertical="center" wrapText="1"/>
      <protection/>
    </xf>
    <xf numFmtId="172" fontId="3" fillId="7" borderId="22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25" borderId="0" xfId="0" applyFont="1" applyFill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ill="1" applyAlignment="1">
      <alignment/>
    </xf>
    <xf numFmtId="0" fontId="0" fillId="0" borderId="0" xfId="0" applyAlignment="1">
      <alignment vertical="center"/>
    </xf>
    <xf numFmtId="49" fontId="3" fillId="26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2" fillId="0" borderId="17" xfId="0" applyNumberFormat="1" applyFont="1" applyBorder="1" applyAlignment="1" applyProtection="1">
      <alignment horizontal="right" vertical="top" wrapText="1"/>
      <protection/>
    </xf>
    <xf numFmtId="1" fontId="0" fillId="0" borderId="0" xfId="0" applyNumberFormat="1" applyAlignment="1">
      <alignment/>
    </xf>
    <xf numFmtId="0" fontId="0" fillId="0" borderId="0" xfId="0" applyFill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0" fillId="27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28" borderId="0" xfId="0" applyFont="1" applyFill="1" applyAlignment="1">
      <alignment/>
    </xf>
    <xf numFmtId="0" fontId="0" fillId="28" borderId="0" xfId="0" applyFill="1" applyAlignment="1">
      <alignment/>
    </xf>
    <xf numFmtId="0" fontId="7" fillId="26" borderId="0" xfId="0" applyFont="1" applyFill="1" applyAlignment="1">
      <alignment/>
    </xf>
    <xf numFmtId="49" fontId="3" fillId="28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top" wrapText="1"/>
      <protection/>
    </xf>
    <xf numFmtId="49" fontId="3" fillId="0" borderId="28" xfId="0" applyNumberFormat="1" applyFont="1" applyFill="1" applyBorder="1" applyAlignment="1" applyProtection="1">
      <alignment horizontal="center" vertical="top" wrapText="1"/>
      <protection/>
    </xf>
    <xf numFmtId="1" fontId="3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3" fillId="29" borderId="17" xfId="0" applyNumberFormat="1" applyFont="1" applyFill="1" applyBorder="1" applyAlignment="1" applyProtection="1">
      <alignment vertical="top" wrapText="1"/>
      <protection/>
    </xf>
    <xf numFmtId="49" fontId="3" fillId="29" borderId="14" xfId="0" applyNumberFormat="1" applyFont="1" applyFill="1" applyBorder="1" applyAlignment="1" applyProtection="1">
      <alignment vertical="top" wrapText="1"/>
      <protection/>
    </xf>
    <xf numFmtId="172" fontId="3" fillId="29" borderId="14" xfId="0" applyNumberFormat="1" applyFont="1" applyFill="1" applyBorder="1" applyAlignment="1" applyProtection="1">
      <alignment vertical="top" wrapText="1"/>
      <protection/>
    </xf>
    <xf numFmtId="1" fontId="3" fillId="29" borderId="17" xfId="0" applyNumberFormat="1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 applyProtection="1">
      <alignment vertical="top" wrapText="1"/>
      <protection/>
    </xf>
    <xf numFmtId="49" fontId="3" fillId="30" borderId="17" xfId="0" applyNumberFormat="1" applyFont="1" applyFill="1" applyBorder="1" applyAlignment="1" applyProtection="1">
      <alignment vertical="top" wrapText="1"/>
      <protection/>
    </xf>
    <xf numFmtId="49" fontId="3" fillId="30" borderId="14" xfId="0" applyNumberFormat="1" applyFont="1" applyFill="1" applyBorder="1" applyAlignment="1" applyProtection="1">
      <alignment vertical="top" wrapText="1"/>
      <protection/>
    </xf>
    <xf numFmtId="1" fontId="3" fillId="0" borderId="0" xfId="0" applyNumberFormat="1" applyFont="1" applyFill="1" applyBorder="1" applyAlignment="1" applyProtection="1" quotePrefix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3" fillId="28" borderId="17" xfId="0" applyNumberFormat="1" applyFont="1" applyFill="1" applyBorder="1" applyAlignment="1" applyProtection="1">
      <alignment horizontal="center" vertical="center" wrapText="1"/>
      <protection/>
    </xf>
    <xf numFmtId="49" fontId="3" fillId="26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/>
    </xf>
    <xf numFmtId="49" fontId="3" fillId="0" borderId="40" xfId="0" applyNumberFormat="1" applyFont="1" applyFill="1" applyBorder="1" applyAlignment="1" applyProtection="1">
      <alignment horizontal="center" vertical="top" wrapText="1"/>
      <protection/>
    </xf>
    <xf numFmtId="49" fontId="3" fillId="0" borderId="41" xfId="0" applyNumberFormat="1" applyFont="1" applyFill="1" applyBorder="1" applyAlignment="1" applyProtection="1">
      <alignment horizontal="center" vertical="top" wrapText="1"/>
      <protection/>
    </xf>
    <xf numFmtId="49" fontId="3" fillId="3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" fontId="6" fillId="2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/>
    </xf>
    <xf numFmtId="0" fontId="8" fillId="0" borderId="0" xfId="0" applyFont="1" applyAlignment="1">
      <alignment/>
    </xf>
    <xf numFmtId="0" fontId="0" fillId="27" borderId="0" xfId="0" applyFill="1" applyAlignment="1">
      <alignment horizontal="right"/>
    </xf>
    <xf numFmtId="0" fontId="38" fillId="23" borderId="0" xfId="54" applyAlignment="1">
      <alignment horizontal="center"/>
    </xf>
    <xf numFmtId="0" fontId="6" fillId="0" borderId="42" xfId="0" applyFont="1" applyBorder="1" applyAlignment="1">
      <alignment/>
    </xf>
    <xf numFmtId="0" fontId="6" fillId="0" borderId="16" xfId="0" applyFont="1" applyBorder="1" applyAlignment="1">
      <alignment/>
    </xf>
    <xf numFmtId="49" fontId="3" fillId="29" borderId="27" xfId="0" applyNumberFormat="1" applyFont="1" applyFill="1" applyBorder="1" applyAlignment="1" applyProtection="1">
      <alignment vertical="top" wrapText="1"/>
      <protection/>
    </xf>
    <xf numFmtId="3" fontId="3" fillId="29" borderId="27" xfId="0" applyNumberFormat="1" applyFont="1" applyFill="1" applyBorder="1" applyAlignment="1" applyProtection="1">
      <alignment vertical="top" wrapText="1"/>
      <protection/>
    </xf>
    <xf numFmtId="49" fontId="2" fillId="0" borderId="15" xfId="0" applyNumberFormat="1" applyFont="1" applyFill="1" applyBorder="1" applyAlignment="1" applyProtection="1">
      <alignment vertical="top" wrapText="1"/>
      <protection/>
    </xf>
    <xf numFmtId="1" fontId="0" fillId="0" borderId="0" xfId="0" applyNumberFormat="1" applyFont="1" applyFill="1" applyAlignment="1" applyProtection="1">
      <alignment horizontal="right" wrapText="1"/>
      <protection/>
    </xf>
    <xf numFmtId="1" fontId="0" fillId="0" borderId="16" xfId="0" applyNumberFormat="1" applyFont="1" applyFill="1" applyBorder="1" applyAlignment="1" applyProtection="1">
      <alignment horizontal="right" wrapText="1"/>
      <protection/>
    </xf>
    <xf numFmtId="0" fontId="0" fillId="0" borderId="39" xfId="0" applyBorder="1" applyAlignment="1">
      <alignment wrapText="1"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3" fillId="0" borderId="42" xfId="0" applyNumberFormat="1" applyFont="1" applyFill="1" applyBorder="1" applyAlignment="1" applyProtection="1">
      <alignment wrapText="1"/>
      <protection/>
    </xf>
    <xf numFmtId="0" fontId="9" fillId="0" borderId="42" xfId="0" applyFont="1" applyFill="1" applyBorder="1" applyAlignment="1" applyProtection="1">
      <alignment horizontal="left" shrinkToFit="1"/>
      <protection/>
    </xf>
    <xf numFmtId="49" fontId="5" fillId="26" borderId="16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\2009\plan\BUD&#381;ET\prazne%20tabele\probni\10500\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ew%20Folder%20(3)\2-Tekuci%20izdac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\BUD&#381;ET%20REP\value-2009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ew%20Folder%20(3)\1-zar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BIRNA za sve funkcije"/>
      <sheetName val="1"/>
      <sheetName val="2"/>
      <sheetName val="3"/>
      <sheetName val="4"/>
      <sheetName val="5"/>
    </sheetNames>
    <sheetDataSet>
      <sheetData sheetId="0">
        <row r="1">
          <cell r="A1">
            <v>191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v-baza"/>
      <sheetName val="za prenos"/>
      <sheetName val="pivot"/>
      <sheetName val="šifre"/>
      <sheetName val="Sheet1"/>
    </sheetNames>
    <sheetDataSet>
      <sheetData sheetId="1">
        <row r="1">
          <cell r="B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20100</v>
          </cell>
          <cell r="B6">
            <v>1</v>
          </cell>
          <cell r="C6" t="str">
            <v>НАРОДНА СКУПШТИНА</v>
          </cell>
        </row>
        <row r="7">
          <cell r="A7">
            <v>10100</v>
          </cell>
          <cell r="B7">
            <v>2</v>
          </cell>
          <cell r="C7" t="str">
            <v>ПРЕДСЕДНИК РЕПУБЛИКЕ</v>
          </cell>
        </row>
        <row r="8">
          <cell r="B8">
            <v>3</v>
          </cell>
          <cell r="C8" t="str">
            <v>ВЛАДА</v>
          </cell>
        </row>
        <row r="9">
          <cell r="A9">
            <v>30100</v>
          </cell>
          <cell r="B9">
            <v>4</v>
          </cell>
          <cell r="C9" t="str">
            <v>УСТАВНИ СУД</v>
          </cell>
        </row>
        <row r="10">
          <cell r="A10">
            <v>30200</v>
          </cell>
          <cell r="B10">
            <v>5</v>
          </cell>
          <cell r="C10" t="str">
            <v>ПРАВОСУДНИ ОРГАНИ</v>
          </cell>
        </row>
        <row r="11">
          <cell r="A11">
            <v>42700</v>
          </cell>
          <cell r="B11">
            <v>6</v>
          </cell>
          <cell r="C11" t="str">
            <v>ЗАШТИТНИК ГРАЂАНА</v>
          </cell>
        </row>
        <row r="12">
          <cell r="A12">
            <v>20102</v>
          </cell>
          <cell r="B12">
            <v>7</v>
          </cell>
          <cell r="C12" t="str">
            <v>ДРЖАВНА РЕВИЗОРСКА ИНСТИТУЦИЈА</v>
          </cell>
        </row>
        <row r="13">
          <cell r="A13">
            <v>61030</v>
          </cell>
          <cell r="B13">
            <v>8</v>
          </cell>
          <cell r="C13" t="str">
            <v>МИНИСТАРСТВО СПОЉНИХ ПОСЛОВА</v>
          </cell>
        </row>
        <row r="14">
          <cell r="A14">
            <v>61040</v>
          </cell>
          <cell r="B14">
            <v>9</v>
          </cell>
          <cell r="C14" t="str">
            <v>МИНИСТАРСТВО ОДБРАНЕ</v>
          </cell>
        </row>
        <row r="15">
          <cell r="A15">
            <v>10600</v>
          </cell>
          <cell r="B15">
            <v>10</v>
          </cell>
          <cell r="C15" t="str">
            <v>МИНИСТАРСТВО УНУТРАШЊИХ ПОСЛОВА</v>
          </cell>
        </row>
        <row r="16">
          <cell r="A16">
            <v>41300</v>
          </cell>
          <cell r="B16">
            <v>11</v>
          </cell>
          <cell r="C16" t="str">
            <v>БЕЗБЕДНОСНО ИНФОРМАТИВНА АГЕНЦИЈА</v>
          </cell>
        </row>
        <row r="17">
          <cell r="A17">
            <v>10500</v>
          </cell>
          <cell r="B17">
            <v>12</v>
          </cell>
          <cell r="C17" t="str">
            <v>МИНИСТАРСТВО ФИНАНСИЈА</v>
          </cell>
        </row>
        <row r="18">
          <cell r="A18">
            <v>10300</v>
          </cell>
          <cell r="B18">
            <v>13</v>
          </cell>
          <cell r="C18" t="str">
            <v>МИНИСТАРСТВО ПРАВДЕ</v>
          </cell>
        </row>
        <row r="19">
          <cell r="A19">
            <v>10700</v>
          </cell>
          <cell r="B19">
            <v>14</v>
          </cell>
          <cell r="C19" t="str">
            <v>МИНИСТАРСТВО ПОЉОПРИВРЕДЕ, ШУМАРСТВА И ВОДОПРИВРЕДЕ</v>
          </cell>
        </row>
        <row r="20">
          <cell r="A20">
            <v>13000</v>
          </cell>
          <cell r="B20">
            <v>15</v>
          </cell>
          <cell r="C20" t="str">
            <v>MИНИСТАРСТВО ЕКОНОМИЈЕ И РЕГИОНАЛНОГ РАЗВОЈА</v>
          </cell>
        </row>
        <row r="21">
          <cell r="A21">
            <v>10900</v>
          </cell>
          <cell r="B21">
            <v>16</v>
          </cell>
          <cell r="C21" t="str">
            <v>МИНИСТАРСТВО РУДАРСТВА И ЕНЕРГЕТИКЕ</v>
          </cell>
        </row>
        <row r="22">
          <cell r="A22">
            <v>13100</v>
          </cell>
          <cell r="B22">
            <v>17</v>
          </cell>
          <cell r="C22" t="str">
            <v>MИНИСТАРСТВО ЗА ИНФРАСТРУКТУРУ</v>
          </cell>
        </row>
        <row r="23">
          <cell r="A23">
            <v>13200</v>
          </cell>
          <cell r="B23">
            <v>18</v>
          </cell>
          <cell r="C23" t="str">
            <v>МИНИСТАРСТВО ЗА ТЕЛЕКОМУНИКАЦИЈЕ И ИНФОРМАЦИОНО ДРУШТВО</v>
          </cell>
        </row>
        <row r="24">
          <cell r="A24">
            <v>13400</v>
          </cell>
          <cell r="B24">
            <v>19</v>
          </cell>
          <cell r="C24" t="str">
            <v>МИНИСТАРСТВО РАДА И СОЦИЈАЛНЕ ПОЛИТИКЕ</v>
          </cell>
        </row>
        <row r="25">
          <cell r="A25">
            <v>13500</v>
          </cell>
          <cell r="B25">
            <v>20</v>
          </cell>
          <cell r="C25" t="str">
            <v>МИНИСТАРСТВО ЗА НАУКУ И ТЕХНОЛОШКИ РАЗВОЈ</v>
          </cell>
        </row>
        <row r="26">
          <cell r="A26">
            <v>14000</v>
          </cell>
          <cell r="B26">
            <v>21</v>
          </cell>
          <cell r="C26" t="str">
            <v>МИНИСТАРСТВО ЖИВОТНЕ СРЕДИНЕ И ПРОСТОРНОГ ПЛАНИРАЊА</v>
          </cell>
        </row>
        <row r="27">
          <cell r="A27">
            <v>13800</v>
          </cell>
          <cell r="B27">
            <v>22</v>
          </cell>
          <cell r="C27" t="str">
            <v>МИНИСТАРСТВО ОМЛАДИНЕ И СПОРТА</v>
          </cell>
        </row>
        <row r="28">
          <cell r="A28">
            <v>11800</v>
          </cell>
          <cell r="B28">
            <v>23</v>
          </cell>
          <cell r="C28" t="str">
            <v>МИНИСТАРСТВО КУЛТУРЕ</v>
          </cell>
        </row>
        <row r="29">
          <cell r="A29">
            <v>12300</v>
          </cell>
          <cell r="B29">
            <v>24</v>
          </cell>
          <cell r="C29" t="str">
            <v>МИНИСТАРСТВО ЗА ДИЈАСПОРУ</v>
          </cell>
        </row>
        <row r="30">
          <cell r="A30">
            <v>13900</v>
          </cell>
          <cell r="B30">
            <v>25</v>
          </cell>
          <cell r="C30" t="str">
            <v>МИНИСТАРСТВО ЗА КОСОВО И МЕТОХИЈУ</v>
          </cell>
        </row>
        <row r="31">
          <cell r="A31">
            <v>14200</v>
          </cell>
          <cell r="B31">
            <v>26</v>
          </cell>
          <cell r="C31" t="str">
            <v>МИНИСТАРСТВО ЗА ЉУДСКА И МАЊИНСКА ПРАВА</v>
          </cell>
        </row>
        <row r="32">
          <cell r="A32">
            <v>14100</v>
          </cell>
          <cell r="B32">
            <v>27</v>
          </cell>
          <cell r="C32" t="str">
            <v>МИНИСТАРСТВО ЗА НАЦИОНАЛНИ ИНВЕСТИЦИОНИ ПЛАН</v>
          </cell>
        </row>
        <row r="33">
          <cell r="A33">
            <v>40100</v>
          </cell>
          <cell r="B33">
            <v>28</v>
          </cell>
          <cell r="C33" t="str">
            <v>РЕПУБЛИЧКИ СЕКРЕТАРИЈАТ ЗА ЗАКОНОДАВСТВО</v>
          </cell>
        </row>
        <row r="34">
          <cell r="A34">
            <v>40300</v>
          </cell>
          <cell r="B34">
            <v>29</v>
          </cell>
          <cell r="C34" t="str">
            <v>РЕПУБЛИЧКИ ЗАВОД ЗА РАЗВОЈ</v>
          </cell>
        </row>
        <row r="35">
          <cell r="A35">
            <v>40400</v>
          </cell>
          <cell r="B35">
            <v>30</v>
          </cell>
          <cell r="C35" t="str">
            <v>РЕПУБЛИЧКИ ЗАВОД ЗА СТАТИСТИКУ</v>
          </cell>
        </row>
        <row r="36">
          <cell r="A36">
            <v>40500</v>
          </cell>
          <cell r="B36">
            <v>31</v>
          </cell>
          <cell r="C36" t="str">
            <v>РЕПУБЛИЧКИ ХИДРОМЕТЕОРОЛОШКИ ЗАВОД</v>
          </cell>
        </row>
        <row r="37">
          <cell r="A37">
            <v>40600</v>
          </cell>
          <cell r="B37">
            <v>32</v>
          </cell>
          <cell r="C37" t="str">
            <v>РЕПУБЛИЧКИ ГЕОДЕТСКИ ЗАВОД</v>
          </cell>
        </row>
        <row r="38">
          <cell r="A38">
            <v>40800</v>
          </cell>
          <cell r="B38">
            <v>33</v>
          </cell>
          <cell r="C38" t="str">
            <v>РЕПУБЛИЧКИ СЕИЗМОЛОШКИ ЗАВОД</v>
          </cell>
        </row>
        <row r="39">
          <cell r="A39">
            <v>40700</v>
          </cell>
          <cell r="B39">
            <v>34</v>
          </cell>
          <cell r="C39" t="str">
            <v>РЕПУБЛИЧКА ДИРЕКЦИЈА ЗА ИМОВИНУ РЕПУБЛИКЕ СРБИЈЕ</v>
          </cell>
        </row>
        <row r="40">
          <cell r="A40">
            <v>11601</v>
          </cell>
          <cell r="B40">
            <v>35</v>
          </cell>
          <cell r="C40" t="str">
            <v>РЕПУБЛИЧКИ ЗАВОД ЗА ИНФОРМАТИКУ И ИНТЕРНЕТ</v>
          </cell>
        </row>
        <row r="41">
          <cell r="A41">
            <v>11301</v>
          </cell>
          <cell r="B41">
            <v>36</v>
          </cell>
          <cell r="C41" t="str">
            <v>АГЕНЦИЈА ЗА СТРАНА УЛАГАЊА И ПРОМОЦИЈУ ИЗВОЗА</v>
          </cell>
        </row>
        <row r="42">
          <cell r="A42">
            <v>10202</v>
          </cell>
          <cell r="B42">
            <v>37</v>
          </cell>
          <cell r="C42" t="str">
            <v>ЦЕНТАР ЗА РАЗМИНИРАЊЕ</v>
          </cell>
        </row>
        <row r="43">
          <cell r="A43">
            <v>64040</v>
          </cell>
          <cell r="B43">
            <v>38</v>
          </cell>
          <cell r="C43" t="str">
            <v>ЗАВОД ЗА ИНТЕЛЕКТУАЛНУ СВОЈИНУ</v>
          </cell>
        </row>
        <row r="44">
          <cell r="A44">
            <v>12401</v>
          </cell>
          <cell r="B44">
            <v>39</v>
          </cell>
          <cell r="C44" t="str">
            <v>ДИРЕКЦИЈА ЗА УНУТРАШЊЕ ПЛОВНЕ ПУТЕВЕ - ПЛОВПУТ</v>
          </cell>
        </row>
        <row r="45">
          <cell r="A45">
            <v>12408</v>
          </cell>
          <cell r="B45">
            <v>40</v>
          </cell>
          <cell r="C45" t="str">
            <v>ГЕОМАГНЕТСКИ ЗАВОД</v>
          </cell>
        </row>
        <row r="46">
          <cell r="A46">
            <v>50011</v>
          </cell>
          <cell r="B46">
            <v>41</v>
          </cell>
          <cell r="C46" t="str">
            <v>ЗАВОД ЗА СОЦИЈАЛНО ОСИГУРАЊЕ</v>
          </cell>
        </row>
        <row r="47">
          <cell r="A47">
            <v>42300</v>
          </cell>
          <cell r="B47">
            <v>42</v>
          </cell>
          <cell r="C47" t="str">
            <v>СРПСКА АКАДЕМИЈА НАУКА И УМЕТНОСТИ</v>
          </cell>
        </row>
        <row r="48">
          <cell r="A48">
            <v>41200</v>
          </cell>
          <cell r="B48">
            <v>43</v>
          </cell>
          <cell r="C48" t="str">
            <v>УПРАВА ЗА ЈАВНЕ НАБАВКЕ</v>
          </cell>
        </row>
        <row r="49">
          <cell r="A49">
            <v>41600</v>
          </cell>
          <cell r="B49">
            <v>44</v>
          </cell>
          <cell r="C49" t="str">
            <v>КОМИСИЈА ЗА ИСПИТИВАЊЕ ОДГОВОРНОСТИ ЗА КРШЕЊЕ
ЉУДСКИХ ПРАВА</v>
          </cell>
        </row>
        <row r="50">
          <cell r="A50">
            <v>10902</v>
          </cell>
          <cell r="B50">
            <v>45</v>
          </cell>
          <cell r="C50" t="str">
            <v>АГЕНЦИЈА ЗА РУДАРСТВО</v>
          </cell>
        </row>
        <row r="51">
          <cell r="A51">
            <v>40900</v>
          </cell>
          <cell r="B51">
            <v>46</v>
          </cell>
          <cell r="C51" t="str">
            <v>АГЕНЦИЈА ЗА РЕЦИКЛАЖУ</v>
          </cell>
        </row>
        <row r="52">
          <cell r="A52">
            <v>10901</v>
          </cell>
          <cell r="B52">
            <v>47</v>
          </cell>
          <cell r="C52" t="str">
            <v>АГЕНЦИЈА ЗА ЕНЕРГЕТСКУ ЕФИКАСНОСТ</v>
          </cell>
        </row>
        <row r="53">
          <cell r="A53">
            <v>41000</v>
          </cell>
          <cell r="B53">
            <v>48</v>
          </cell>
          <cell r="C53" t="str">
            <v>КОМЕСАРИЈАТ ЗА ИЗБЕГЛИЦЕ</v>
          </cell>
        </row>
        <row r="54">
          <cell r="A54">
            <v>42500</v>
          </cell>
          <cell r="B54">
            <v>49</v>
          </cell>
          <cell r="C54" t="str">
            <v>РЕПУБЛИЧКИ ОДБОР ЗА РЕШАВАЊЕ О СУКОБУ ИНТЕРЕСА</v>
          </cell>
        </row>
        <row r="55">
          <cell r="A55">
            <v>43200</v>
          </cell>
          <cell r="B55">
            <v>50</v>
          </cell>
          <cell r="C55" t="str">
            <v>АГЕНЦИЈА ЗА БОРБУ ПРОТИВ КОРУПЦИЈЕ</v>
          </cell>
        </row>
        <row r="56">
          <cell r="A56">
            <v>42600</v>
          </cell>
          <cell r="B56">
            <v>51</v>
          </cell>
          <cell r="C56" t="str">
            <v>ПОВЕРЕНИК ЗА ИНФОРМАЦИЈЕ ОД ЈАВНОГ ЗНАЧАЈА И ЗАШТИТУ ПОДАТАКА О ЛИЧНОСТИ</v>
          </cell>
        </row>
        <row r="57">
          <cell r="A57">
            <v>43100</v>
          </cell>
          <cell r="B57">
            <v>52</v>
          </cell>
          <cell r="C57" t="str">
            <v>ДИРЕКЦИЈА ЗА РЕСТИТУЦИЈУ</v>
          </cell>
        </row>
        <row r="58">
          <cell r="A58">
            <v>12500</v>
          </cell>
          <cell r="B58">
            <v>53</v>
          </cell>
          <cell r="C58" t="str">
            <v>ДИРЕКЦИЈА ЗА ЖЕЛЕЗНИЦУ</v>
          </cell>
        </row>
        <row r="59">
          <cell r="A59">
            <v>42800</v>
          </cell>
          <cell r="B59">
            <v>54</v>
          </cell>
          <cell r="C59" t="str">
            <v>РЕПУБЛИЧКА АГЕНЦИЈА ЗА МИРНО РЕШАВАЊЕ РАДНИХ СПОРОВА</v>
          </cell>
        </row>
        <row r="60">
          <cell r="A60">
            <v>41100</v>
          </cell>
          <cell r="B60">
            <v>55</v>
          </cell>
          <cell r="C60" t="str">
            <v>УПРАВА ЗА ЗАЈЕДНИЧКЕ ПОСЛОВЕ РЕПУБЛИЧКИХ ОРГАНА</v>
          </cell>
        </row>
        <row r="61">
          <cell r="B61">
            <v>56</v>
          </cell>
          <cell r="C61" t="str">
            <v>УПРАВНИ ОКРУЗИ</v>
          </cell>
        </row>
        <row r="62">
          <cell r="A62">
            <v>13300</v>
          </cell>
          <cell r="B62">
            <v>57</v>
          </cell>
          <cell r="C62" t="str">
            <v>МИНИСТАРСТВО ТРГОВИНЕ И УСЛУГА</v>
          </cell>
        </row>
        <row r="63">
          <cell r="A63">
            <v>11900</v>
          </cell>
          <cell r="B63">
            <v>58</v>
          </cell>
          <cell r="C63" t="str">
            <v>МИНИСТАРСТВО ЗДРАВЉА</v>
          </cell>
        </row>
        <row r="64">
          <cell r="A64">
            <v>13700</v>
          </cell>
          <cell r="B64">
            <v>59</v>
          </cell>
          <cell r="C64" t="str">
            <v>МИНИСТАРСТВО ПРОСВЕТЕ</v>
          </cell>
        </row>
        <row r="65">
          <cell r="A65">
            <v>10400</v>
          </cell>
          <cell r="B65">
            <v>60</v>
          </cell>
          <cell r="C65" t="str">
            <v>МИНИСТАРСТВО ЗА ДРЖАВНУ УПРАВУ И ЛОКАЛНУ САМОУПРАВУ</v>
          </cell>
        </row>
        <row r="66">
          <cell r="A66">
            <v>12100</v>
          </cell>
          <cell r="B66">
            <v>61</v>
          </cell>
          <cell r="C66" t="str">
            <v>МИНИСТАРСТВО ВЕРА</v>
          </cell>
        </row>
        <row r="68">
          <cell r="A68">
            <v>20101</v>
          </cell>
          <cell r="B68" t="str">
            <v>1.1</v>
          </cell>
          <cell r="C68" t="str">
            <v>НАРОДНА СКУПШТИНА - СТРУЧНЕ СЛУЖБЕ</v>
          </cell>
        </row>
        <row r="69">
          <cell r="A69">
            <v>10502</v>
          </cell>
          <cell r="B69" t="str">
            <v>12.1</v>
          </cell>
          <cell r="C69" t="str">
            <v>УПРАВА ЦАРИНА</v>
          </cell>
        </row>
        <row r="70">
          <cell r="A70">
            <v>40200</v>
          </cell>
          <cell r="B70" t="str">
            <v>12.2</v>
          </cell>
          <cell r="C70" t="str">
            <v>ПОРЕСКА УПРАВА</v>
          </cell>
        </row>
        <row r="71">
          <cell r="A71">
            <v>10505</v>
          </cell>
          <cell r="B71" t="str">
            <v>12.3</v>
          </cell>
          <cell r="C71" t="str">
            <v>УПРАВА ЗА ТРЕЗОР</v>
          </cell>
        </row>
        <row r="72">
          <cell r="A72">
            <v>10504</v>
          </cell>
          <cell r="B72" t="str">
            <v>12.4</v>
          </cell>
          <cell r="C72" t="str">
            <v>УПРАВА ЗА ИГРЕ НА СРЕЋУ</v>
          </cell>
        </row>
        <row r="73">
          <cell r="A73">
            <v>10507</v>
          </cell>
          <cell r="B73" t="str">
            <v>12.5</v>
          </cell>
          <cell r="C73" t="str">
            <v>УПРАВА ЗА ДУВАН</v>
          </cell>
        </row>
        <row r="74">
          <cell r="A74">
            <v>10508</v>
          </cell>
          <cell r="B74" t="str">
            <v>12.6</v>
          </cell>
          <cell r="C74" t="str">
            <v>УПРАВА ЗА СПРЕЧАВАЊЕ ПРАЊА НОВЦА</v>
          </cell>
        </row>
        <row r="75">
          <cell r="A75">
            <v>10509</v>
          </cell>
          <cell r="B75" t="str">
            <v>12.7</v>
          </cell>
          <cell r="C75" t="str">
            <v>ДЕВИЗНИ ИНСПЕКТОРАТ</v>
          </cell>
        </row>
        <row r="76">
          <cell r="A76">
            <v>10510</v>
          </cell>
          <cell r="B76" t="str">
            <v>12.8</v>
          </cell>
          <cell r="C76" t="str">
            <v>УПРАВА ЗА СЛОБОДНЕ ЗОНЕ</v>
          </cell>
        </row>
        <row r="77">
          <cell r="A77">
            <v>10511</v>
          </cell>
          <cell r="B77" t="str">
            <v>12.9</v>
          </cell>
          <cell r="C77" t="str">
            <v>УПРАВА ЗА ЈАВНИ ДУГ</v>
          </cell>
        </row>
        <row r="78">
          <cell r="A78">
            <v>10301</v>
          </cell>
          <cell r="B78" t="str">
            <v>13.1</v>
          </cell>
          <cell r="C78" t="str">
            <v>УПРАВА ЗА ИЗВРШЕЊЕ ЗАВОДСКИХ САНКЦИЈА</v>
          </cell>
        </row>
        <row r="79">
          <cell r="A79">
            <v>10302</v>
          </cell>
          <cell r="B79" t="str">
            <v>13.2</v>
          </cell>
          <cell r="C79" t="str">
            <v>ДИРЕКЦИЈА ЗА УПРАВЉАЊЕ ОДУЗЕТОМ ИМОВИНОМ</v>
          </cell>
        </row>
        <row r="80">
          <cell r="A80">
            <v>41900</v>
          </cell>
          <cell r="B80" t="str">
            <v>14.1</v>
          </cell>
          <cell r="C80" t="str">
            <v>УПРАВА ЗА ВЕТЕРИНУ</v>
          </cell>
        </row>
        <row r="81">
          <cell r="A81">
            <v>42000</v>
          </cell>
          <cell r="B81" t="str">
            <v>14.2</v>
          </cell>
          <cell r="C81" t="str">
            <v>УПРАВА ЗА ЗАШТИТУ БИЉА</v>
          </cell>
        </row>
        <row r="82">
          <cell r="A82">
            <v>10701</v>
          </cell>
          <cell r="B82" t="str">
            <v>14.3</v>
          </cell>
          <cell r="C82" t="str">
            <v>РЕПУБЛИЧКА ДИРЕКЦИЈА ЗА ВОДЕ</v>
          </cell>
        </row>
        <row r="83">
          <cell r="A83">
            <v>12001</v>
          </cell>
          <cell r="B83" t="str">
            <v>14.4</v>
          </cell>
          <cell r="C83" t="str">
            <v>УПРАВА ЗА ШУМЕ</v>
          </cell>
        </row>
        <row r="84">
          <cell r="A84">
            <v>10703</v>
          </cell>
          <cell r="B84" t="str">
            <v>14.5</v>
          </cell>
          <cell r="C84" t="str">
            <v>ГЕНЕРАЛНИ ИНСПЕКТОРАТ ПОЉОПРИВРЕДЕ, ШУМАРСТВА И ВОДОПРИВРЕДЕ</v>
          </cell>
        </row>
        <row r="85">
          <cell r="A85">
            <v>13001</v>
          </cell>
          <cell r="B85" t="str">
            <v>15.1</v>
          </cell>
          <cell r="C85" t="str">
            <v>ДИРЕКЦИЈА ЗА МЕРЕ И ДРАГОЦЕНЕ МЕТАЛЕ</v>
          </cell>
        </row>
        <row r="86">
          <cell r="A86">
            <v>11203</v>
          </cell>
          <cell r="B86" t="str">
            <v>15.2</v>
          </cell>
          <cell r="C86" t="str">
            <v>ФОНД ЗА РАЗВОЈ ТУРИЗМА</v>
          </cell>
        </row>
        <row r="87">
          <cell r="A87">
            <v>50010</v>
          </cell>
          <cell r="B87" t="str">
            <v>19.1</v>
          </cell>
          <cell r="C87" t="str">
            <v>ИНСПЕКТОРАТ ЗА РАД</v>
          </cell>
        </row>
        <row r="88">
          <cell r="A88">
            <v>50021</v>
          </cell>
          <cell r="B88" t="str">
            <v>19.2</v>
          </cell>
          <cell r="C88" t="str">
            <v>БУЏЕТСКИ ФОНД ЗА ПРОГРАМЕ ЗАШТИТЕ И УНАПРЕЂЕЊА ПОЛОЖАЈА ОСОБА СА ИНВАЛИДИТЕТОМ</v>
          </cell>
        </row>
        <row r="89">
          <cell r="A89">
            <v>50022</v>
          </cell>
          <cell r="B89" t="str">
            <v>19.3</v>
          </cell>
          <cell r="C89" t="str">
            <v>БУЏЕТСКИ ФОНД ЗА ПРОГРАМЕ СОЦИЈАЛНО-ХУМАНИТАРНИХ ОРГАНИЗАЦИЈА</v>
          </cell>
        </row>
        <row r="90">
          <cell r="A90">
            <v>50023</v>
          </cell>
          <cell r="B90" t="str">
            <v>19.4</v>
          </cell>
          <cell r="C90" t="str">
            <v>БУЏЕТСКИ ФОНД ЗА УСТАНОВЕ СОЦИЈАЛНЕ ЗАШТИТЕ</v>
          </cell>
        </row>
        <row r="91">
          <cell r="A91">
            <v>13401</v>
          </cell>
          <cell r="B91" t="str">
            <v>19.5</v>
          </cell>
          <cell r="C91" t="str">
            <v>УПРАВА ЗА БЕЗБЕДНОСТ И ЗДРАВЉЕ НА РАДУ</v>
          </cell>
        </row>
        <row r="92">
          <cell r="A92">
            <v>13402</v>
          </cell>
          <cell r="B92" t="str">
            <v>19.6</v>
          </cell>
          <cell r="C92" t="str">
            <v>УПРАВА ЗА РОДНУ РАВНОПРАВНОСТ</v>
          </cell>
        </row>
        <row r="93">
          <cell r="A93">
            <v>14001</v>
          </cell>
          <cell r="B93" t="str">
            <v>21.1</v>
          </cell>
          <cell r="C93" t="str">
            <v>АГЕНЦИЈА ЗА ЗАШТИТУ ЖИВОТНЕ СРЕДИНЕ</v>
          </cell>
        </row>
        <row r="94">
          <cell r="A94">
            <v>14001</v>
          </cell>
          <cell r="B94" t="str">
            <v>21.1</v>
          </cell>
          <cell r="C94" t="str">
            <v>АГЕНЦИЈА ЗА ЗАШТИТУ ЖИВОТНЕ СРЕДИНЕ</v>
          </cell>
        </row>
        <row r="95">
          <cell r="A95">
            <v>50026</v>
          </cell>
          <cell r="B95" t="str">
            <v>21.2</v>
          </cell>
          <cell r="C95" t="str">
            <v>ФОНД ЗА ЗАШТИТУ ЖИВОТНЕ СРЕДИНЕ</v>
          </cell>
        </row>
        <row r="96">
          <cell r="A96">
            <v>50026</v>
          </cell>
          <cell r="B96" t="str">
            <v>21.2</v>
          </cell>
          <cell r="C96" t="str">
            <v>ФОНД ЗА ЗАШТИТУ ЖИВОТНЕ СРЕДИНЕ</v>
          </cell>
        </row>
        <row r="97">
          <cell r="A97">
            <v>50025</v>
          </cell>
          <cell r="B97" t="str">
            <v>22.1</v>
          </cell>
          <cell r="C97" t="str">
            <v>БУЏЕТСКИ ФОНД ЗА ФИНАНСИРАЊЕ СПОРТА</v>
          </cell>
        </row>
        <row r="98">
          <cell r="A98">
            <v>13801</v>
          </cell>
          <cell r="B98" t="str">
            <v>22.2</v>
          </cell>
          <cell r="C98" t="str">
            <v>АНТИДОПИНГ АГЕНЦИЈА РЕПУБЛИКЕ СРБИЈЕ</v>
          </cell>
        </row>
        <row r="99">
          <cell r="A99">
            <v>13802</v>
          </cell>
          <cell r="B99" t="str">
            <v>22.3</v>
          </cell>
          <cell r="C99" t="str">
            <v>УСТАНОВЕ У ОБЛАСТИ ФИЗИЧКЕ КУЛТУРЕ</v>
          </cell>
        </row>
        <row r="100">
          <cell r="A100">
            <v>13803</v>
          </cell>
          <cell r="B100" t="str">
            <v>22.4</v>
          </cell>
          <cell r="C100" t="str">
            <v>ФОНД ЗА МЛАДЕ ТАЛЕНТЕ</v>
          </cell>
        </row>
        <row r="101">
          <cell r="A101">
            <v>13803</v>
          </cell>
          <cell r="B101" t="str">
            <v>22.4</v>
          </cell>
          <cell r="C101" t="str">
            <v>ФОНД ЗА МЛАДЕ ТАЛЕНТЕ</v>
          </cell>
        </row>
        <row r="102">
          <cell r="A102">
            <v>11801</v>
          </cell>
          <cell r="B102" t="str">
            <v>23.1</v>
          </cell>
          <cell r="C102" t="str">
            <v>УСТАНОВЕ КУЛТУРЕ</v>
          </cell>
        </row>
        <row r="103">
          <cell r="A103">
            <v>10203</v>
          </cell>
          <cell r="B103" t="str">
            <v>25.1</v>
          </cell>
          <cell r="C103" t="str">
            <v>ФОНД ЗА КОСОВО И МЕТОХИЈУ</v>
          </cell>
        </row>
        <row r="104">
          <cell r="A104">
            <v>10204</v>
          </cell>
          <cell r="B104" t="str">
            <v>3.1</v>
          </cell>
          <cell r="C104" t="str">
            <v>КАБИНЕТ ПРЕДСЕДНИКА ВЛАДЕ</v>
          </cell>
        </row>
        <row r="105">
          <cell r="A105">
            <v>10206</v>
          </cell>
          <cell r="B105" t="str">
            <v>3.10</v>
          </cell>
          <cell r="C105" t="str">
            <v>СЛУЖБА ЗА УПРАВЉАЊЕ КАДРОВИМА</v>
          </cell>
        </row>
        <row r="106">
          <cell r="A106">
            <v>10220</v>
          </cell>
          <cell r="B106" t="str">
            <v>3.11</v>
          </cell>
          <cell r="C106" t="str">
            <v>СЛУЖБА КООРДИНАЦИОНОГ ТЕЛА СРБИЈЕ ЗА ОПШТИНЕ ПРЕШЕВО, БУЈАНОВАЦ И МЕДВЕЂА</v>
          </cell>
        </row>
        <row r="107">
          <cell r="A107">
            <v>61029</v>
          </cell>
          <cell r="B107" t="str">
            <v>3.12</v>
          </cell>
          <cell r="C107" t="str">
            <v>АВИО-СЛУЖБА ВЛАДЕ</v>
          </cell>
        </row>
        <row r="108">
          <cell r="A108">
            <v>10208</v>
          </cell>
          <cell r="B108" t="str">
            <v>3.13</v>
          </cell>
          <cell r="C108" t="str">
            <v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v>
          </cell>
        </row>
        <row r="109">
          <cell r="A109">
            <v>10215</v>
          </cell>
          <cell r="B109" t="str">
            <v>3.14</v>
          </cell>
          <cell r="C109" t="str">
            <v>КАНЦЕЛАРИЈА ЗА ОДРЖИВИ РАЗВОЈ НЕДОВОЉНО РАЗВИЈЕНИХ ПОДРУЧЈА</v>
          </cell>
        </row>
        <row r="110">
          <cell r="A110">
            <v>10216</v>
          </cell>
          <cell r="B110" t="str">
            <v>3.2</v>
          </cell>
          <cell r="C110" t="str">
            <v>КАБИНЕТ ПРВОГ ПОТПРЕДСЕДНИКА ВЛАДЕ</v>
          </cell>
        </row>
        <row r="111">
          <cell r="A111">
            <v>10205</v>
          </cell>
          <cell r="B111" t="str">
            <v>3.3</v>
          </cell>
          <cell r="C111" t="str">
            <v>КАБИНЕТ ПОТПРЕДСЕДНИКА ВЛАДЕ - за област европских интеграција</v>
          </cell>
        </row>
        <row r="112">
          <cell r="A112">
            <v>10217</v>
          </cell>
          <cell r="B112" t="str">
            <v>3.4</v>
          </cell>
          <cell r="C112" t="str">
            <v>КАБИНЕТ ПОТПРЕДСЕДНИКА ВЛАДЕ - за привредни развој</v>
          </cell>
        </row>
        <row r="113">
          <cell r="A113">
            <v>10218</v>
          </cell>
          <cell r="B113" t="str">
            <v>3.5</v>
          </cell>
          <cell r="C113" t="str">
            <v>КАБИНЕТ ПОТПРЕДСЕДНИКА ВЛАДЕ - за социјалну политику и друштвене делатности</v>
          </cell>
        </row>
        <row r="114">
          <cell r="A114">
            <v>10200</v>
          </cell>
          <cell r="B114" t="str">
            <v>3.6</v>
          </cell>
          <cell r="C114" t="str">
            <v>ГЕНЕРАЛНИ СЕКРЕТАРИЈАТ ВЛАДЕ</v>
          </cell>
        </row>
        <row r="115">
          <cell r="A115">
            <v>10201</v>
          </cell>
          <cell r="B115" t="str">
            <v>3.7</v>
          </cell>
          <cell r="C115" t="str">
            <v>КАНЦЕЛАРИЈА ЗА САРАДЊУ С МЕДИЈИМА</v>
          </cell>
        </row>
        <row r="116">
          <cell r="A116">
            <v>42200</v>
          </cell>
          <cell r="B116" t="str">
            <v>3.8</v>
          </cell>
          <cell r="C116" t="str">
            <v>КАНЦЕЛАРИЈА ЗА ЕВРОПСКЕ ИНТЕГРАЦИЈЕ</v>
          </cell>
        </row>
        <row r="117">
          <cell r="A117">
            <v>42400</v>
          </cell>
          <cell r="B117" t="str">
            <v>3.9</v>
          </cell>
          <cell r="C117" t="str">
            <v>САВЕТ ЗА БОРБУ ПРОТИВ КОРУПЦИЈЕ</v>
          </cell>
        </row>
        <row r="118">
          <cell r="A118">
            <v>30201</v>
          </cell>
          <cell r="B118" t="str">
            <v>5.1</v>
          </cell>
          <cell r="C118" t="str">
            <v>ВРХОВНИ СУД СРБИЈЕ</v>
          </cell>
        </row>
        <row r="119">
          <cell r="A119">
            <v>30205</v>
          </cell>
          <cell r="B119" t="str">
            <v>5.10</v>
          </cell>
          <cell r="C119" t="str">
            <v>ОКРУЖНИ СУДОВИ</v>
          </cell>
        </row>
        <row r="120">
          <cell r="A120">
            <v>30206</v>
          </cell>
          <cell r="B120" t="str">
            <v>5.11</v>
          </cell>
          <cell r="C120" t="str">
            <v>ОПШТИНСКИ СУДОВИ</v>
          </cell>
        </row>
        <row r="121">
          <cell r="A121">
            <v>30207</v>
          </cell>
          <cell r="B121" t="str">
            <v>5.12</v>
          </cell>
          <cell r="C121" t="str">
            <v>ТРГОВИНСКИ СУДОВИ</v>
          </cell>
        </row>
        <row r="122">
          <cell r="A122">
            <v>30208</v>
          </cell>
          <cell r="B122" t="str">
            <v>5.13</v>
          </cell>
          <cell r="C122" t="str">
            <v>ОКРУЖНА ЈАВНА ТУЖИЛАШТВА</v>
          </cell>
        </row>
        <row r="123">
          <cell r="A123">
            <v>30209</v>
          </cell>
          <cell r="B123" t="str">
            <v>5.14</v>
          </cell>
          <cell r="C123" t="str">
            <v>ОПШТИНСКА ЈАВНА ТУЖИЛАШТВА</v>
          </cell>
        </row>
        <row r="124">
          <cell r="A124">
            <v>30212</v>
          </cell>
          <cell r="B124" t="str">
            <v>5.15</v>
          </cell>
          <cell r="C124" t="str">
            <v>ВЕЋА ЗА ПРЕКРШАЈЕ</v>
          </cell>
        </row>
        <row r="125">
          <cell r="A125">
            <v>30213</v>
          </cell>
          <cell r="B125" t="str">
            <v>5.16</v>
          </cell>
          <cell r="C125" t="str">
            <v>ОПШТИНСКИ ОРГАНИ ЗА ПРЕКРШАЈЕ</v>
          </cell>
        </row>
        <row r="126">
          <cell r="A126">
            <v>30210</v>
          </cell>
          <cell r="B126" t="str">
            <v>5.2</v>
          </cell>
          <cell r="C126" t="str">
            <v>УПРАВНИ СУД</v>
          </cell>
        </row>
        <row r="127">
          <cell r="A127">
            <v>30211</v>
          </cell>
          <cell r="B127" t="str">
            <v>5.3</v>
          </cell>
          <cell r="C127" t="str">
            <v>АПЕЛАЦИОНИ СУДОВИ</v>
          </cell>
        </row>
        <row r="128">
          <cell r="A128">
            <v>30215</v>
          </cell>
          <cell r="B128" t="str">
            <v>5.4</v>
          </cell>
          <cell r="C128" t="str">
            <v>ДРЖАВНО ВЕЋЕ ТУЖИЛАЦА</v>
          </cell>
        </row>
        <row r="129">
          <cell r="A129">
            <v>30216</v>
          </cell>
          <cell r="B129" t="str">
            <v>5.5</v>
          </cell>
          <cell r="C129" t="str">
            <v>ВИСОКИ САВЕТ СУДСТВА</v>
          </cell>
        </row>
        <row r="130">
          <cell r="A130">
            <v>30202</v>
          </cell>
          <cell r="B130" t="str">
            <v>5.6</v>
          </cell>
          <cell r="C130" t="str">
            <v>ВИШИ ТРГОВИНСКИ СУД</v>
          </cell>
        </row>
        <row r="131">
          <cell r="A131">
            <v>30203</v>
          </cell>
          <cell r="B131" t="str">
            <v>5.7</v>
          </cell>
          <cell r="C131" t="str">
            <v>РЕПУБЛИЧКО ЈАВНО ТУЖИЛАШТВО</v>
          </cell>
        </row>
        <row r="132">
          <cell r="A132">
            <v>30214</v>
          </cell>
          <cell r="B132" t="str">
            <v>5.8</v>
          </cell>
          <cell r="C132" t="str">
            <v>ТУЖИЛАШТВО ЗА РАТНЕ ЗЛОЧИНЕ</v>
          </cell>
        </row>
        <row r="133">
          <cell r="A133">
            <v>30204</v>
          </cell>
          <cell r="B133" t="str">
            <v>5.9</v>
          </cell>
          <cell r="C133" t="str">
            <v>РЕПУБЛИЧКО ЈАВНО ПРАВОБРАНИЛАШТВО</v>
          </cell>
        </row>
        <row r="134">
          <cell r="A134">
            <v>41102</v>
          </cell>
          <cell r="B134" t="str">
            <v>56.1</v>
          </cell>
          <cell r="C134" t="str">
            <v>СЕВЕРНОБАЧКИ УПРАВНИ ОКРУГ</v>
          </cell>
        </row>
        <row r="135">
          <cell r="A135">
            <v>41111</v>
          </cell>
          <cell r="B135" t="str">
            <v>56.10</v>
          </cell>
          <cell r="C135" t="str">
            <v>ПОДУНАВСКИ УПРАВНИ ОКРУГ</v>
          </cell>
        </row>
        <row r="136">
          <cell r="A136">
            <v>41112</v>
          </cell>
          <cell r="B136" t="str">
            <v>56.11</v>
          </cell>
          <cell r="C136" t="str">
            <v>БРАНИЧЕВСКИ УПРАВНИ ОКРУГ</v>
          </cell>
        </row>
        <row r="137">
          <cell r="A137">
            <v>41113</v>
          </cell>
          <cell r="B137" t="str">
            <v>56.12</v>
          </cell>
          <cell r="C137" t="str">
            <v>ШУМАДИЈСКИ УПРАВНИ ОКРУГ</v>
          </cell>
        </row>
        <row r="138">
          <cell r="A138">
            <v>41114</v>
          </cell>
          <cell r="B138" t="str">
            <v>56.13</v>
          </cell>
          <cell r="C138" t="str">
            <v>ПОМОРАВСКИ УПРАВНИ ОКРУГ</v>
          </cell>
        </row>
        <row r="139">
          <cell r="A139">
            <v>41115</v>
          </cell>
          <cell r="B139" t="str">
            <v>56.14</v>
          </cell>
          <cell r="C139" t="str">
            <v>БОРСКИ УПРАВНИ ОКРУГ</v>
          </cell>
        </row>
        <row r="140">
          <cell r="A140">
            <v>41116</v>
          </cell>
          <cell r="B140" t="str">
            <v>56.15</v>
          </cell>
          <cell r="C140" t="str">
            <v>ЗАЈЕЧАРСКИ УПРАВНИ ОКРУГ</v>
          </cell>
        </row>
        <row r="141">
          <cell r="A141">
            <v>41117</v>
          </cell>
          <cell r="B141" t="str">
            <v>56.16</v>
          </cell>
          <cell r="C141" t="str">
            <v>ЗЛАТИБОРСКИ УПРАВНИ ОКРУГ</v>
          </cell>
        </row>
        <row r="142">
          <cell r="A142">
            <v>41118</v>
          </cell>
          <cell r="B142" t="str">
            <v>56.17</v>
          </cell>
          <cell r="C142" t="str">
            <v>МОРАВИЧКИ УПРАВНИ ОКРУГ</v>
          </cell>
        </row>
        <row r="143">
          <cell r="A143">
            <v>41119</v>
          </cell>
          <cell r="B143" t="str">
            <v>56.18</v>
          </cell>
          <cell r="C143" t="str">
            <v>РАШКИ УПРАВНИ ОКРУГ</v>
          </cell>
        </row>
        <row r="144">
          <cell r="A144">
            <v>41120</v>
          </cell>
          <cell r="B144" t="str">
            <v>56.19</v>
          </cell>
          <cell r="C144" t="str">
            <v>РАСИНСКИ УПРАВНИ ОКРУГ</v>
          </cell>
        </row>
        <row r="145">
          <cell r="A145">
            <v>41103</v>
          </cell>
          <cell r="B145" t="str">
            <v>56.2</v>
          </cell>
          <cell r="C145" t="str">
            <v>СРЕДЊЕБАНАТСКИ УПРАВНИ ОКРУГ</v>
          </cell>
        </row>
        <row r="146">
          <cell r="A146">
            <v>41121</v>
          </cell>
          <cell r="B146" t="str">
            <v>56.20</v>
          </cell>
          <cell r="C146" t="str">
            <v>НИШАВСКИ УПРАВНИ ОКРУГ</v>
          </cell>
        </row>
        <row r="147">
          <cell r="A147">
            <v>41122</v>
          </cell>
          <cell r="B147" t="str">
            <v>56.21</v>
          </cell>
          <cell r="C147" t="str">
            <v>ТОПЛИЧКИ УПРАВНИ ОКРУГ</v>
          </cell>
        </row>
        <row r="148">
          <cell r="A148">
            <v>41123</v>
          </cell>
          <cell r="B148" t="str">
            <v>56.22</v>
          </cell>
          <cell r="C148" t="str">
            <v>ПИРОТСКИ УПРАВНИ ОКРУГ</v>
          </cell>
        </row>
        <row r="149">
          <cell r="A149">
            <v>41124</v>
          </cell>
          <cell r="B149" t="str">
            <v>56.23</v>
          </cell>
          <cell r="C149" t="str">
            <v>ЈАБЛАНИЧКИ УПРАВНИ ОКРУГ</v>
          </cell>
        </row>
        <row r="150">
          <cell r="A150">
            <v>41125</v>
          </cell>
          <cell r="B150" t="str">
            <v>56.24</v>
          </cell>
          <cell r="C150" t="str">
            <v>ПЧИЊСКИ УПРАВНИ ОКРУГ</v>
          </cell>
        </row>
        <row r="151">
          <cell r="A151">
            <v>41126</v>
          </cell>
          <cell r="B151" t="str">
            <v>56.25</v>
          </cell>
          <cell r="C151" t="str">
            <v>КОСОВСКИ УПРАВНИ ОКРУГ</v>
          </cell>
        </row>
        <row r="152">
          <cell r="A152">
            <v>41127</v>
          </cell>
          <cell r="B152" t="str">
            <v>56.26</v>
          </cell>
          <cell r="C152" t="str">
            <v>ПЕЋКИ УПРАВНИ ОКРУГ</v>
          </cell>
        </row>
        <row r="153">
          <cell r="A153">
            <v>41128</v>
          </cell>
          <cell r="B153" t="str">
            <v>56.27</v>
          </cell>
          <cell r="C153" t="str">
            <v>ПРИЗРЕНСКИ УПРАВНИ ОКРУГ</v>
          </cell>
        </row>
        <row r="154">
          <cell r="A154">
            <v>41129</v>
          </cell>
          <cell r="B154" t="str">
            <v>56.28</v>
          </cell>
          <cell r="C154" t="str">
            <v>КОСОВСКОМИТРОВАЧКИ УПРАВНИ ОКРУГ</v>
          </cell>
        </row>
        <row r="155">
          <cell r="A155">
            <v>41130</v>
          </cell>
          <cell r="B155" t="str">
            <v>56.29</v>
          </cell>
          <cell r="C155" t="str">
            <v>КОСОВСКОПОМОРАВСКИ УПРАВНИ ОКРУГ</v>
          </cell>
        </row>
        <row r="156">
          <cell r="A156">
            <v>41104</v>
          </cell>
          <cell r="B156" t="str">
            <v>56.3</v>
          </cell>
          <cell r="C156" t="str">
            <v>СЕВЕРНОБАНАТСКИ УПРАВНИ ОКРУГ</v>
          </cell>
        </row>
        <row r="157">
          <cell r="A157">
            <v>41105</v>
          </cell>
          <cell r="B157" t="str">
            <v>56.4</v>
          </cell>
          <cell r="C157" t="str">
            <v>ЈУЖНОБАНАТСКИ  УПРАВНИ ОКРУГ</v>
          </cell>
        </row>
        <row r="158">
          <cell r="A158">
            <v>41106</v>
          </cell>
          <cell r="B158" t="str">
            <v>56.5</v>
          </cell>
          <cell r="C158" t="str">
            <v>ЗАПАДНОБАЧКИ УПРАВНИ ОКРУГ</v>
          </cell>
        </row>
        <row r="159">
          <cell r="A159">
            <v>41108</v>
          </cell>
          <cell r="B159" t="str">
            <v>56.6</v>
          </cell>
          <cell r="C159" t="str">
            <v>СРЕМСКИ УПРАВНИ ОКРУГ</v>
          </cell>
        </row>
        <row r="160">
          <cell r="A160">
            <v>41107</v>
          </cell>
          <cell r="B160" t="str">
            <v>56.7</v>
          </cell>
          <cell r="C160" t="str">
            <v>ЈУЖНОБАЧКИ УПРАВНИ ОКРУГ</v>
          </cell>
        </row>
        <row r="161">
          <cell r="A161">
            <v>41109</v>
          </cell>
          <cell r="B161" t="str">
            <v>56.8</v>
          </cell>
          <cell r="C161" t="str">
            <v>МАЧВАНСКИ УПРАВНИ ОКРУГ</v>
          </cell>
        </row>
        <row r="162">
          <cell r="A162">
            <v>41110</v>
          </cell>
          <cell r="B162" t="str">
            <v>56.9</v>
          </cell>
          <cell r="C162" t="str">
            <v>КОЛУБАРСКИ УПРАВНИ ОКРУГ</v>
          </cell>
        </row>
        <row r="163">
          <cell r="A163">
            <v>61031</v>
          </cell>
          <cell r="B163" t="str">
            <v>8.1</v>
          </cell>
          <cell r="C163" t="str">
            <v>ДИПЛОМАТСКО-КОНЗУЛАРНА ПРЕДСТАВНИШТВА</v>
          </cell>
        </row>
        <row r="164">
          <cell r="A164">
            <v>61041</v>
          </cell>
          <cell r="B164" t="str">
            <v>9.1</v>
          </cell>
          <cell r="C164" t="str">
            <v>ИНСПЕКТОРАТ ОДБРАНЕ</v>
          </cell>
        </row>
        <row r="165">
          <cell r="A165">
            <v>61042</v>
          </cell>
          <cell r="B165" t="str">
            <v>9.2</v>
          </cell>
          <cell r="C165" t="str">
            <v>ВОЈНА СЛУЖБА БЕЗБЕДНОСТИ</v>
          </cell>
        </row>
        <row r="166">
          <cell r="A166">
            <v>61043</v>
          </cell>
          <cell r="B166" t="str">
            <v>9.3</v>
          </cell>
          <cell r="C166" t="str">
            <v>ВОЈНО-ОБАВЕШТАЈНА СЛУЖБА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šifre"/>
      <sheetName val="Sheet3"/>
    </sheetNames>
    <sheetDataSet>
      <sheetData sheetId="1">
        <row r="5">
          <cell r="A5">
            <v>20100</v>
          </cell>
          <cell r="B5">
            <v>1</v>
          </cell>
          <cell r="C5" t="str">
            <v>НАРОДНА СКУПШТИНА</v>
          </cell>
          <cell r="D5">
            <v>20100</v>
          </cell>
          <cell r="E5">
            <v>1</v>
          </cell>
        </row>
        <row r="6">
          <cell r="A6">
            <v>10100</v>
          </cell>
          <cell r="B6">
            <v>2</v>
          </cell>
          <cell r="C6" t="str">
            <v>ПРЕДСЕДНИК РЕПУБЛИКЕ</v>
          </cell>
          <cell r="D6">
            <v>10100</v>
          </cell>
          <cell r="E6">
            <v>2</v>
          </cell>
        </row>
        <row r="7">
          <cell r="A7">
            <v>0</v>
          </cell>
          <cell r="B7">
            <v>3</v>
          </cell>
          <cell r="C7" t="str">
            <v>ВЛАДА</v>
          </cell>
          <cell r="D7">
            <v>0</v>
          </cell>
          <cell r="E7">
            <v>3</v>
          </cell>
        </row>
        <row r="8">
          <cell r="A8">
            <v>30100</v>
          </cell>
          <cell r="B8">
            <v>4</v>
          </cell>
          <cell r="C8" t="str">
            <v>УСТАВНИ СУД</v>
          </cell>
          <cell r="D8">
            <v>30100</v>
          </cell>
          <cell r="E8">
            <v>4</v>
          </cell>
        </row>
        <row r="9">
          <cell r="A9">
            <v>30200</v>
          </cell>
          <cell r="B9">
            <v>5</v>
          </cell>
          <cell r="C9" t="str">
            <v>ПРАВОСУДНИ ОРГАНИ</v>
          </cell>
          <cell r="D9">
            <v>30200</v>
          </cell>
          <cell r="E9">
            <v>5</v>
          </cell>
        </row>
        <row r="10">
          <cell r="A10">
            <v>42700</v>
          </cell>
          <cell r="B10">
            <v>6</v>
          </cell>
          <cell r="C10" t="str">
            <v>ЗАШТИТНИК ГРАЂАНА</v>
          </cell>
          <cell r="D10">
            <v>42700</v>
          </cell>
          <cell r="E10">
            <v>6</v>
          </cell>
        </row>
        <row r="11">
          <cell r="A11">
            <v>20102</v>
          </cell>
          <cell r="B11">
            <v>7</v>
          </cell>
          <cell r="C11" t="str">
            <v>ДРЖАВНА РЕВИЗОРСКА ИНСТИТУЦИЈА</v>
          </cell>
          <cell r="D11">
            <v>20102</v>
          </cell>
          <cell r="E11">
            <v>7</v>
          </cell>
        </row>
        <row r="12">
          <cell r="A12">
            <v>61030</v>
          </cell>
          <cell r="B12">
            <v>8</v>
          </cell>
          <cell r="C12" t="str">
            <v>МИНИСТАРСТВО СПОЉНИХ ПОСЛОВА</v>
          </cell>
          <cell r="D12">
            <v>61030</v>
          </cell>
          <cell r="E12">
            <v>8</v>
          </cell>
        </row>
        <row r="13">
          <cell r="A13">
            <v>61040</v>
          </cell>
          <cell r="B13">
            <v>9</v>
          </cell>
          <cell r="C13" t="str">
            <v>МИНИСТАРСТВО ОДБРАНЕ</v>
          </cell>
          <cell r="D13">
            <v>61040</v>
          </cell>
          <cell r="E13">
            <v>9</v>
          </cell>
        </row>
        <row r="14">
          <cell r="A14">
            <v>10600</v>
          </cell>
          <cell r="B14">
            <v>10</v>
          </cell>
          <cell r="C14" t="str">
            <v>МИНИСТАРСТВО УНУТРАШЊИХ ПОСЛОВА</v>
          </cell>
          <cell r="D14">
            <v>10600</v>
          </cell>
          <cell r="E14">
            <v>10</v>
          </cell>
        </row>
        <row r="15">
          <cell r="A15">
            <v>41300</v>
          </cell>
          <cell r="B15">
            <v>11</v>
          </cell>
          <cell r="C15" t="str">
            <v>БЕЗБЕДНОСНО ИНФОРМАТИВНА АГЕНЦИЈА</v>
          </cell>
          <cell r="D15">
            <v>41300</v>
          </cell>
          <cell r="E15">
            <v>11</v>
          </cell>
        </row>
        <row r="16">
          <cell r="A16">
            <v>10500</v>
          </cell>
          <cell r="B16">
            <v>12</v>
          </cell>
          <cell r="C16" t="str">
            <v>МИНИСТАРСТВО ФИНАНСИЈА</v>
          </cell>
          <cell r="D16">
            <v>10500</v>
          </cell>
          <cell r="E16">
            <v>12</v>
          </cell>
        </row>
        <row r="17">
          <cell r="A17">
            <v>10300</v>
          </cell>
          <cell r="B17">
            <v>13</v>
          </cell>
          <cell r="C17" t="str">
            <v>МИНИСТАРСТВО ПРАВДЕ</v>
          </cell>
          <cell r="D17">
            <v>10300</v>
          </cell>
          <cell r="E17">
            <v>13</v>
          </cell>
        </row>
        <row r="18">
          <cell r="A18">
            <v>10700</v>
          </cell>
          <cell r="B18">
            <v>14</v>
          </cell>
          <cell r="C18" t="str">
            <v>МИНИСТАРСТВО ПОЉОПРИВРЕДЕ, ШУМАРСТВА И ВОДОПРИВРЕДЕ</v>
          </cell>
          <cell r="D18">
            <v>10700</v>
          </cell>
          <cell r="E18">
            <v>14</v>
          </cell>
        </row>
        <row r="19">
          <cell r="A19">
            <v>13000</v>
          </cell>
          <cell r="B19">
            <v>15</v>
          </cell>
          <cell r="C19" t="str">
            <v>MИНИСТАРСТВО ЕКОНОМИЈЕ И РЕГИОНАЛНОГ РАЗВОЈА</v>
          </cell>
          <cell r="D19">
            <v>13000</v>
          </cell>
          <cell r="E19">
            <v>15</v>
          </cell>
        </row>
        <row r="20">
          <cell r="A20">
            <v>10900</v>
          </cell>
          <cell r="B20">
            <v>16</v>
          </cell>
          <cell r="C20" t="str">
            <v>МИНИСТАРСТВО РУДАРСТВА И ЕНЕРГЕТИКЕ</v>
          </cell>
          <cell r="D20">
            <v>10900</v>
          </cell>
          <cell r="E20">
            <v>16</v>
          </cell>
        </row>
        <row r="21">
          <cell r="A21">
            <v>13100</v>
          </cell>
          <cell r="B21">
            <v>17</v>
          </cell>
          <cell r="C21" t="str">
            <v>MИНИСТАРСТВО ЗА ИНФРАСТРУКТУРУ</v>
          </cell>
          <cell r="D21">
            <v>13100</v>
          </cell>
          <cell r="E21">
            <v>17</v>
          </cell>
        </row>
        <row r="22">
          <cell r="A22">
            <v>13200</v>
          </cell>
          <cell r="B22">
            <v>18</v>
          </cell>
          <cell r="C22" t="str">
            <v>МИНИСТАРСТВО ЗА ТЕЛЕКОМУНИКАЦИЈЕ И ИНФОРМАЦИОНО ДРУШТВО</v>
          </cell>
          <cell r="D22">
            <v>13200</v>
          </cell>
          <cell r="E22">
            <v>18</v>
          </cell>
        </row>
        <row r="23">
          <cell r="A23">
            <v>13400</v>
          </cell>
          <cell r="B23">
            <v>19</v>
          </cell>
          <cell r="C23" t="str">
            <v>МИНИСТАРСТВО РАДА И СОЦИЈАЛНЕ ПОЛИТИКЕ</v>
          </cell>
          <cell r="D23">
            <v>13400</v>
          </cell>
          <cell r="E23">
            <v>19</v>
          </cell>
        </row>
        <row r="24">
          <cell r="A24">
            <v>13500</v>
          </cell>
          <cell r="B24">
            <v>20</v>
          </cell>
          <cell r="C24" t="str">
            <v>МИНИСТАРСТВО ЗА НАУКУ И ТЕХНОЛОШКИ РАЗВОЈ</v>
          </cell>
          <cell r="D24">
            <v>13500</v>
          </cell>
          <cell r="E24">
            <v>20</v>
          </cell>
        </row>
        <row r="25">
          <cell r="A25">
            <v>14000</v>
          </cell>
          <cell r="B25">
            <v>21</v>
          </cell>
          <cell r="C25" t="str">
            <v>МИНИСТАРСТВО ЖИВОТНЕ СРЕДИНЕ И ПРОСТОРНОГ ПЛАНИРАЊА</v>
          </cell>
          <cell r="D25">
            <v>14000</v>
          </cell>
          <cell r="E25">
            <v>21</v>
          </cell>
        </row>
        <row r="26">
          <cell r="A26">
            <v>13800</v>
          </cell>
          <cell r="B26">
            <v>22</v>
          </cell>
          <cell r="C26" t="str">
            <v>МИНИСТАРСТВО ОМЛАДИНЕ И СПОРТА</v>
          </cell>
          <cell r="D26">
            <v>13800</v>
          </cell>
          <cell r="E26">
            <v>22</v>
          </cell>
        </row>
        <row r="27">
          <cell r="A27">
            <v>11800</v>
          </cell>
          <cell r="B27">
            <v>23</v>
          </cell>
          <cell r="C27" t="str">
            <v>МИНИСТАРСТВО КУЛТУРЕ</v>
          </cell>
          <cell r="D27">
            <v>11800</v>
          </cell>
          <cell r="E27">
            <v>23</v>
          </cell>
        </row>
        <row r="28">
          <cell r="A28">
            <v>12300</v>
          </cell>
          <cell r="B28">
            <v>24</v>
          </cell>
          <cell r="C28" t="str">
            <v>МИНИСТАРСТВО ЗА ДИЈАСПОРУ</v>
          </cell>
          <cell r="D28">
            <v>12300</v>
          </cell>
          <cell r="E28">
            <v>24</v>
          </cell>
        </row>
        <row r="29">
          <cell r="A29">
            <v>13900</v>
          </cell>
          <cell r="B29">
            <v>25</v>
          </cell>
          <cell r="C29" t="str">
            <v>МИНИСТАРСТВО ЗА КОСОВО И МЕТОХИЈУ</v>
          </cell>
          <cell r="D29">
            <v>13900</v>
          </cell>
          <cell r="E29">
            <v>25</v>
          </cell>
        </row>
        <row r="30">
          <cell r="A30">
            <v>14200</v>
          </cell>
          <cell r="B30">
            <v>26</v>
          </cell>
          <cell r="C30" t="str">
            <v>МИНИСТАРСТВО ЗА ЉУДСКА И МАЊИНСКА ПРАВА</v>
          </cell>
          <cell r="D30">
            <v>14200</v>
          </cell>
          <cell r="E30">
            <v>26</v>
          </cell>
        </row>
        <row r="31">
          <cell r="A31">
            <v>14100</v>
          </cell>
          <cell r="B31">
            <v>27</v>
          </cell>
          <cell r="C31" t="str">
            <v>МИНИСТАРСТВО ЗА НАЦИОНАЛНИ ИНВЕСТИЦИОНИ ПЛАН</v>
          </cell>
          <cell r="D31">
            <v>14100</v>
          </cell>
          <cell r="E31">
            <v>27</v>
          </cell>
        </row>
        <row r="32">
          <cell r="A32">
            <v>40100</v>
          </cell>
          <cell r="B32">
            <v>28</v>
          </cell>
          <cell r="C32" t="str">
            <v>РЕПУБЛИЧКИ СЕКРЕТАРИЈАТ ЗА ЗАКОНОДАВСТВО</v>
          </cell>
          <cell r="D32">
            <v>40100</v>
          </cell>
          <cell r="E32">
            <v>28</v>
          </cell>
        </row>
        <row r="33">
          <cell r="A33">
            <v>40300</v>
          </cell>
          <cell r="B33">
            <v>29</v>
          </cell>
          <cell r="C33" t="str">
            <v>РЕПУБЛИЧКИ ЗАВОД ЗА РАЗВОЈ</v>
          </cell>
          <cell r="D33">
            <v>40300</v>
          </cell>
          <cell r="E33">
            <v>29</v>
          </cell>
        </row>
        <row r="34">
          <cell r="A34">
            <v>40400</v>
          </cell>
          <cell r="B34">
            <v>30</v>
          </cell>
          <cell r="C34" t="str">
            <v>РЕПУБЛИЧКИ ЗАВОД ЗА СТАТИСТИКУ</v>
          </cell>
          <cell r="D34">
            <v>40400</v>
          </cell>
          <cell r="E34">
            <v>30</v>
          </cell>
        </row>
        <row r="35">
          <cell r="A35">
            <v>40500</v>
          </cell>
          <cell r="B35">
            <v>31</v>
          </cell>
          <cell r="C35" t="str">
            <v>РЕПУБЛИЧКИ ХИДРОМЕТЕОРОЛОШКИ ЗАВОД</v>
          </cell>
          <cell r="D35">
            <v>40500</v>
          </cell>
          <cell r="E35">
            <v>31</v>
          </cell>
        </row>
        <row r="36">
          <cell r="A36">
            <v>40600</v>
          </cell>
          <cell r="B36">
            <v>32</v>
          </cell>
          <cell r="C36" t="str">
            <v>РЕПУБЛИЧКИ ГЕОДЕТСКИ ЗАВОД</v>
          </cell>
          <cell r="D36">
            <v>40600</v>
          </cell>
          <cell r="E36">
            <v>32</v>
          </cell>
        </row>
        <row r="37">
          <cell r="A37">
            <v>40800</v>
          </cell>
          <cell r="B37">
            <v>33</v>
          </cell>
          <cell r="C37" t="str">
            <v>РЕПУБЛИЧКИ СЕИЗМОЛОШКИ ЗАВОД</v>
          </cell>
          <cell r="D37">
            <v>40800</v>
          </cell>
          <cell r="E37">
            <v>33</v>
          </cell>
        </row>
        <row r="38">
          <cell r="A38">
            <v>40700</v>
          </cell>
          <cell r="B38">
            <v>34</v>
          </cell>
          <cell r="C38" t="str">
            <v>РЕПУБЛИЧКА ДИРЕКЦИЈА ЗА ИМОВИНУ РЕПУБЛИКЕ СРБИЈЕ</v>
          </cell>
          <cell r="D38">
            <v>40700</v>
          </cell>
          <cell r="E38">
            <v>34</v>
          </cell>
        </row>
        <row r="39">
          <cell r="A39">
            <v>11601</v>
          </cell>
          <cell r="B39">
            <v>35</v>
          </cell>
          <cell r="C39" t="str">
            <v>РЕПУБЛИЧКИ ЗАВОД ЗА ИНФОРМАТИКУ И ИНТЕРНЕТ</v>
          </cell>
          <cell r="D39">
            <v>11601</v>
          </cell>
          <cell r="E39">
            <v>35</v>
          </cell>
        </row>
        <row r="40">
          <cell r="A40">
            <v>11301</v>
          </cell>
          <cell r="B40">
            <v>36</v>
          </cell>
          <cell r="C40" t="str">
            <v>АГЕНЦИЈА ЗА СТРАНА УЛАГАЊА И ПРОМОЦИЈУ ИЗВОЗА</v>
          </cell>
          <cell r="D40">
            <v>11301</v>
          </cell>
          <cell r="E40">
            <v>36</v>
          </cell>
        </row>
        <row r="41">
          <cell r="A41">
            <v>10202</v>
          </cell>
          <cell r="B41">
            <v>37</v>
          </cell>
          <cell r="C41" t="str">
            <v>ЦЕНТАР ЗА РАЗМИНИРАЊЕ</v>
          </cell>
          <cell r="D41">
            <v>10202</v>
          </cell>
          <cell r="E41">
            <v>37</v>
          </cell>
        </row>
        <row r="42">
          <cell r="A42">
            <v>64040</v>
          </cell>
          <cell r="B42">
            <v>38</v>
          </cell>
          <cell r="C42" t="str">
            <v>ЗАВОД ЗА ИНТЕЛЕКТУАЛНУ СВОЈИНУ</v>
          </cell>
          <cell r="D42">
            <v>64040</v>
          </cell>
          <cell r="E42">
            <v>38</v>
          </cell>
        </row>
        <row r="43">
          <cell r="A43">
            <v>12401</v>
          </cell>
          <cell r="B43">
            <v>39</v>
          </cell>
          <cell r="C43" t="str">
            <v>ДИРЕКЦИЈА ЗА УНУТРАШЊЕ ПЛОВНЕ ПУТЕВЕ - ПЛОВПУТ</v>
          </cell>
          <cell r="D43">
            <v>12401</v>
          </cell>
          <cell r="E43">
            <v>39</v>
          </cell>
        </row>
        <row r="44">
          <cell r="A44">
            <v>12408</v>
          </cell>
          <cell r="B44">
            <v>40</v>
          </cell>
          <cell r="C44" t="str">
            <v>ГЕОМАГНЕТСКИ ЗАВОД</v>
          </cell>
          <cell r="D44">
            <v>12408</v>
          </cell>
          <cell r="E44">
            <v>40</v>
          </cell>
        </row>
        <row r="45">
          <cell r="A45">
            <v>50011</v>
          </cell>
          <cell r="B45">
            <v>41</v>
          </cell>
          <cell r="C45" t="str">
            <v>ЗАВОД ЗА СОЦИЈАЛНО ОСИГУРАЊЕ</v>
          </cell>
          <cell r="D45">
            <v>50011</v>
          </cell>
          <cell r="E45">
            <v>41</v>
          </cell>
        </row>
        <row r="46">
          <cell r="A46">
            <v>42300</v>
          </cell>
          <cell r="B46">
            <v>42</v>
          </cell>
          <cell r="C46" t="str">
            <v>СРПСКА АКАДЕМИЈА НАУКА И УМЕТНОСТИ</v>
          </cell>
          <cell r="D46">
            <v>42300</v>
          </cell>
          <cell r="E46">
            <v>42</v>
          </cell>
        </row>
        <row r="47">
          <cell r="A47">
            <v>41200</v>
          </cell>
          <cell r="B47">
            <v>43</v>
          </cell>
          <cell r="C47" t="str">
            <v>УПРАВА ЗА ЈАВНЕ НАБАВКЕ</v>
          </cell>
          <cell r="D47">
            <v>41200</v>
          </cell>
          <cell r="E47">
            <v>43</v>
          </cell>
        </row>
        <row r="48">
          <cell r="A48">
            <v>41600</v>
          </cell>
          <cell r="B48">
            <v>44</v>
          </cell>
          <cell r="C48" t="str">
            <v>КОМИСИЈА ЗА ИСПИТИВАЊЕ ОДГОВОРНОСТИ ЗА КРШЕЊЕ
ЉУДСКИХ ПРАВА</v>
          </cell>
          <cell r="D48">
            <v>41600</v>
          </cell>
          <cell r="E48">
            <v>44</v>
          </cell>
        </row>
        <row r="49">
          <cell r="A49">
            <v>10902</v>
          </cell>
          <cell r="B49">
            <v>45</v>
          </cell>
          <cell r="C49" t="str">
            <v>АГЕНЦИЈА ЗА РУДАРСТВО</v>
          </cell>
          <cell r="D49">
            <v>10902</v>
          </cell>
          <cell r="E49">
            <v>45</v>
          </cell>
        </row>
        <row r="50">
          <cell r="A50">
            <v>40900</v>
          </cell>
          <cell r="B50">
            <v>46</v>
          </cell>
          <cell r="C50" t="str">
            <v>АГЕНЦИЈА ЗА РЕЦИКЛАЖУ</v>
          </cell>
          <cell r="D50">
            <v>40900</v>
          </cell>
          <cell r="E50">
            <v>46</v>
          </cell>
        </row>
        <row r="51">
          <cell r="A51">
            <v>10901</v>
          </cell>
          <cell r="B51">
            <v>47</v>
          </cell>
          <cell r="C51" t="str">
            <v>АГЕНЦИЈА ЗА ЕНЕРГЕТСКУ ЕФИКАСНОСТ</v>
          </cell>
          <cell r="D51">
            <v>10901</v>
          </cell>
          <cell r="E51">
            <v>47</v>
          </cell>
        </row>
        <row r="52">
          <cell r="A52">
            <v>41000</v>
          </cell>
          <cell r="B52">
            <v>48</v>
          </cell>
          <cell r="C52" t="str">
            <v>КОМЕСАРИЈАТ ЗА ИЗБЕГЛИЦЕ</v>
          </cell>
          <cell r="D52">
            <v>41000</v>
          </cell>
          <cell r="E52">
            <v>48</v>
          </cell>
        </row>
        <row r="53">
          <cell r="A53">
            <v>42500</v>
          </cell>
          <cell r="B53">
            <v>49</v>
          </cell>
          <cell r="C53" t="str">
            <v>РЕПУБЛИЧКИ ОДБОР ЗА РЕШАВАЊЕ О СУКОБУ ИНТЕРЕСА</v>
          </cell>
          <cell r="D53">
            <v>42500</v>
          </cell>
          <cell r="E53">
            <v>49</v>
          </cell>
        </row>
        <row r="54">
          <cell r="A54">
            <v>43200</v>
          </cell>
          <cell r="B54">
            <v>50</v>
          </cell>
          <cell r="C54" t="str">
            <v>АГЕНЦИЈА ЗА БОРБУ ПРОТИВ КОРУПЦИЈЕ</v>
          </cell>
          <cell r="D54">
            <v>43200</v>
          </cell>
          <cell r="E54">
            <v>50</v>
          </cell>
        </row>
        <row r="55">
          <cell r="A55">
            <v>42600</v>
          </cell>
          <cell r="B55">
            <v>51</v>
          </cell>
          <cell r="C55" t="str">
            <v>ПОВЕРЕНИК ЗА ИНФОРМАЦИЈЕ ОД ЈАВНОГ ЗНАЧАЈА И ЗАШТИТУ ПОДАТАКА О ЛИЧНОСТИ</v>
          </cell>
          <cell r="D55">
            <v>42600</v>
          </cell>
          <cell r="E55">
            <v>51</v>
          </cell>
        </row>
        <row r="56">
          <cell r="A56">
            <v>43100</v>
          </cell>
          <cell r="B56">
            <v>52</v>
          </cell>
          <cell r="C56" t="str">
            <v>ДИРЕКЦИЈА ЗА РЕСТИТУЦИЈУ</v>
          </cell>
          <cell r="D56">
            <v>43100</v>
          </cell>
          <cell r="E56">
            <v>52</v>
          </cell>
        </row>
        <row r="57">
          <cell r="A57">
            <v>12500</v>
          </cell>
          <cell r="B57">
            <v>53</v>
          </cell>
          <cell r="C57" t="str">
            <v>ДИРЕКЦИЈА ЗА ЖЕЛЕЗНИЦУ</v>
          </cell>
          <cell r="D57">
            <v>12500</v>
          </cell>
          <cell r="E57">
            <v>53</v>
          </cell>
        </row>
        <row r="58">
          <cell r="A58">
            <v>42800</v>
          </cell>
          <cell r="B58">
            <v>54</v>
          </cell>
          <cell r="C58" t="str">
            <v>РЕПУБЛИЧКА АГЕНЦИЈА ЗА МИРНО РЕШАВАЊЕ РАДНИХ СПОРОВА</v>
          </cell>
          <cell r="D58">
            <v>42800</v>
          </cell>
          <cell r="E58">
            <v>54</v>
          </cell>
        </row>
        <row r="59">
          <cell r="A59">
            <v>41100</v>
          </cell>
          <cell r="B59">
            <v>55</v>
          </cell>
          <cell r="C59" t="str">
            <v>УПРАВА ЗА ЗАЈЕДНИЧКЕ ПОСЛОВЕ РЕПУБЛИЧКИХ ОРГАНА</v>
          </cell>
          <cell r="D59">
            <v>41100</v>
          </cell>
          <cell r="E59">
            <v>55</v>
          </cell>
        </row>
        <row r="60">
          <cell r="A60">
            <v>0</v>
          </cell>
          <cell r="B60">
            <v>56</v>
          </cell>
          <cell r="C60" t="str">
            <v>УПРАВНИ ОКРУЗИ</v>
          </cell>
          <cell r="D60">
            <v>0</v>
          </cell>
          <cell r="E60">
            <v>56</v>
          </cell>
        </row>
        <row r="61">
          <cell r="A61">
            <v>13300</v>
          </cell>
          <cell r="B61">
            <v>57</v>
          </cell>
          <cell r="C61" t="str">
            <v>МИНИСТАРСТВО ТРГОВИНЕ И УСЛУГА</v>
          </cell>
          <cell r="D61">
            <v>13300</v>
          </cell>
          <cell r="E61">
            <v>57</v>
          </cell>
        </row>
        <row r="62">
          <cell r="A62">
            <v>11900</v>
          </cell>
          <cell r="B62">
            <v>58</v>
          </cell>
          <cell r="C62" t="str">
            <v>МИНИСТАРСТВО ЗДРАВЉА</v>
          </cell>
          <cell r="D62">
            <v>11900</v>
          </cell>
          <cell r="E62">
            <v>58</v>
          </cell>
        </row>
        <row r="63">
          <cell r="A63">
            <v>13700</v>
          </cell>
          <cell r="B63">
            <v>59</v>
          </cell>
          <cell r="C63" t="str">
            <v>МИНИСТАРСТВО ПРОСВЕТЕ</v>
          </cell>
          <cell r="D63">
            <v>13700</v>
          </cell>
          <cell r="E63">
            <v>59</v>
          </cell>
        </row>
        <row r="64">
          <cell r="A64">
            <v>10400</v>
          </cell>
          <cell r="B64">
            <v>60</v>
          </cell>
          <cell r="C64" t="str">
            <v>МИНИСТАРСТВО ЗА ДРЖАВНУ УПРАВУ И ЛОКАЛНУ САМОУПРАВУ</v>
          </cell>
          <cell r="D64">
            <v>10400</v>
          </cell>
          <cell r="E64">
            <v>60</v>
          </cell>
        </row>
        <row r="65">
          <cell r="A65">
            <v>12100</v>
          </cell>
          <cell r="B65">
            <v>61</v>
          </cell>
          <cell r="C65" t="str">
            <v>МИНИСТАРСТВО ВЕРА</v>
          </cell>
          <cell r="D65">
            <v>12100</v>
          </cell>
          <cell r="E65">
            <v>61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>
            <v>20101</v>
          </cell>
          <cell r="B67" t="str">
            <v>1.1</v>
          </cell>
          <cell r="C67" t="str">
            <v>НАРОДНА СКУПШТИНА - СТРУЧНЕ СЛУЖБЕ</v>
          </cell>
          <cell r="D67">
            <v>20101</v>
          </cell>
          <cell r="E67">
            <v>100</v>
          </cell>
        </row>
        <row r="68">
          <cell r="A68">
            <v>10502</v>
          </cell>
          <cell r="B68" t="str">
            <v>12.1</v>
          </cell>
          <cell r="C68" t="str">
            <v>УПРАВА ЦАРИНА</v>
          </cell>
          <cell r="D68">
            <v>10502</v>
          </cell>
          <cell r="E68">
            <v>100</v>
          </cell>
        </row>
        <row r="69">
          <cell r="A69">
            <v>40200</v>
          </cell>
          <cell r="B69" t="str">
            <v>12.2</v>
          </cell>
          <cell r="C69" t="str">
            <v>ПОРЕСКА УПРАВА</v>
          </cell>
          <cell r="D69">
            <v>40200</v>
          </cell>
          <cell r="E69">
            <v>100</v>
          </cell>
        </row>
        <row r="70">
          <cell r="A70">
            <v>10505</v>
          </cell>
          <cell r="B70" t="str">
            <v>12.3</v>
          </cell>
          <cell r="C70" t="str">
            <v>УПРАВА ЗА ТРЕЗОР</v>
          </cell>
          <cell r="D70">
            <v>10505</v>
          </cell>
          <cell r="E70">
            <v>100</v>
          </cell>
        </row>
        <row r="71">
          <cell r="A71">
            <v>10504</v>
          </cell>
          <cell r="B71" t="str">
            <v>12.4</v>
          </cell>
          <cell r="C71" t="str">
            <v>УПРАВА ЗА ИГРЕ НА СРЕЋУ</v>
          </cell>
          <cell r="D71">
            <v>10504</v>
          </cell>
          <cell r="E71">
            <v>100</v>
          </cell>
        </row>
        <row r="72">
          <cell r="A72">
            <v>10507</v>
          </cell>
          <cell r="B72" t="str">
            <v>12.5</v>
          </cell>
          <cell r="C72" t="str">
            <v>УПРАВА ЗА ДУВАН</v>
          </cell>
          <cell r="D72">
            <v>10507</v>
          </cell>
          <cell r="E72">
            <v>100</v>
          </cell>
        </row>
        <row r="73">
          <cell r="A73">
            <v>10508</v>
          </cell>
          <cell r="B73" t="str">
            <v>12.6</v>
          </cell>
          <cell r="C73" t="str">
            <v>УПРАВА ЗА СПРЕЧАВАЊЕ ПРАЊА НОВЦА</v>
          </cell>
          <cell r="D73">
            <v>10508</v>
          </cell>
          <cell r="E73">
            <v>100</v>
          </cell>
        </row>
        <row r="74">
          <cell r="A74">
            <v>10509</v>
          </cell>
          <cell r="B74" t="str">
            <v>12.7</v>
          </cell>
          <cell r="C74" t="str">
            <v>ДЕВИЗНИ ИНСПЕКТОРАТ</v>
          </cell>
          <cell r="D74">
            <v>10509</v>
          </cell>
          <cell r="E74">
            <v>100</v>
          </cell>
        </row>
        <row r="75">
          <cell r="A75">
            <v>10510</v>
          </cell>
          <cell r="B75" t="str">
            <v>12.8</v>
          </cell>
          <cell r="C75" t="str">
            <v>УПРАВА ЗА СЛОБОДНЕ ЗОНЕ</v>
          </cell>
          <cell r="D75">
            <v>10510</v>
          </cell>
          <cell r="E75">
            <v>100</v>
          </cell>
        </row>
        <row r="76">
          <cell r="A76">
            <v>10511</v>
          </cell>
          <cell r="B76" t="str">
            <v>12.9</v>
          </cell>
          <cell r="C76" t="str">
            <v>УПРАВА ЗА ЈАВНИ ДУГ</v>
          </cell>
          <cell r="D76">
            <v>10511</v>
          </cell>
          <cell r="E76">
            <v>100</v>
          </cell>
        </row>
        <row r="77">
          <cell r="A77">
            <v>10301</v>
          </cell>
          <cell r="B77" t="str">
            <v>13.1</v>
          </cell>
          <cell r="C77" t="str">
            <v>УПРАВА ЗА ИЗВРШЕЊЕ ЗАВОДСКИХ САНКЦИЈА</v>
          </cell>
          <cell r="D77">
            <v>10301</v>
          </cell>
          <cell r="E77">
            <v>100</v>
          </cell>
        </row>
        <row r="78">
          <cell r="A78">
            <v>10302</v>
          </cell>
          <cell r="B78" t="str">
            <v>13.2</v>
          </cell>
          <cell r="C78" t="str">
            <v>ДИРЕКЦИЈА ЗА УПРАВЉАЊЕ ОДУЗЕТОМ ИМОВИНОМ</v>
          </cell>
          <cell r="D78">
            <v>10302</v>
          </cell>
          <cell r="E78">
            <v>100</v>
          </cell>
        </row>
        <row r="79">
          <cell r="A79">
            <v>41900</v>
          </cell>
          <cell r="B79" t="str">
            <v>14.1</v>
          </cell>
          <cell r="C79" t="str">
            <v>УПРАВА ЗА ВЕТЕРИНУ</v>
          </cell>
          <cell r="D79">
            <v>41900</v>
          </cell>
          <cell r="E79">
            <v>100</v>
          </cell>
        </row>
        <row r="80">
          <cell r="A80">
            <v>42000</v>
          </cell>
          <cell r="B80" t="str">
            <v>14.2</v>
          </cell>
          <cell r="C80" t="str">
            <v>УПРАВА ЗА ЗАШТИТУ БИЉА</v>
          </cell>
          <cell r="D80">
            <v>42000</v>
          </cell>
          <cell r="E80">
            <v>100</v>
          </cell>
        </row>
        <row r="81">
          <cell r="A81">
            <v>10701</v>
          </cell>
          <cell r="B81" t="str">
            <v>14.3</v>
          </cell>
          <cell r="C81" t="str">
            <v>РЕПУБЛИЧКА ДИРЕКЦИЈА ЗА ВОДЕ</v>
          </cell>
          <cell r="D81">
            <v>10701</v>
          </cell>
          <cell r="E81">
            <v>100</v>
          </cell>
        </row>
        <row r="82">
          <cell r="A82">
            <v>12001</v>
          </cell>
          <cell r="B82" t="str">
            <v>14.4</v>
          </cell>
          <cell r="C82" t="str">
            <v>УПРАВА ЗА ШУМЕ</v>
          </cell>
          <cell r="D82">
            <v>12001</v>
          </cell>
          <cell r="E82">
            <v>100</v>
          </cell>
        </row>
        <row r="83">
          <cell r="A83">
            <v>10703</v>
          </cell>
          <cell r="B83" t="str">
            <v>14.5</v>
          </cell>
          <cell r="C83" t="str">
            <v>ГЕНЕРАЛНИ ИНСПЕКТОРАТ ПОЉОПРИВРЕДЕ, ШУМАРСТВА И ВОДОПРИВРЕДЕ</v>
          </cell>
          <cell r="D83">
            <v>10703</v>
          </cell>
          <cell r="E83">
            <v>100</v>
          </cell>
        </row>
        <row r="84">
          <cell r="A84">
            <v>13001</v>
          </cell>
          <cell r="B84" t="str">
            <v>15.1</v>
          </cell>
          <cell r="C84" t="str">
            <v>ДИРЕКЦИЈА ЗА МЕРЕ И ДРАГОЦЕНЕ МЕТАЛЕ</v>
          </cell>
          <cell r="D84">
            <v>13001</v>
          </cell>
          <cell r="E84">
            <v>100</v>
          </cell>
        </row>
        <row r="85">
          <cell r="A85">
            <v>11203</v>
          </cell>
          <cell r="B85" t="str">
            <v>15.2</v>
          </cell>
          <cell r="C85" t="str">
            <v>ФОНД ЗА РАЗВОЈ ТУРИЗМА</v>
          </cell>
          <cell r="D85">
            <v>11203</v>
          </cell>
          <cell r="E85">
            <v>100</v>
          </cell>
        </row>
        <row r="86">
          <cell r="A86">
            <v>50010</v>
          </cell>
          <cell r="B86" t="str">
            <v>19.1</v>
          </cell>
          <cell r="C86" t="str">
            <v>ИНСПЕКТОРАТ ЗА РАД</v>
          </cell>
          <cell r="D86">
            <v>50010</v>
          </cell>
          <cell r="E86">
            <v>100</v>
          </cell>
        </row>
        <row r="87">
          <cell r="A87">
            <v>50021</v>
          </cell>
          <cell r="B87" t="str">
            <v>19.2</v>
          </cell>
          <cell r="C87" t="str">
            <v>БУЏЕТСКИ ФОНД ЗА ПРОГРАМЕ ЗАШТИТЕ И УНАПРЕЂЕЊА ПОЛОЖАЈА ОСОБА СА ИНВАЛИДИТЕТОМ</v>
          </cell>
          <cell r="D87">
            <v>50021</v>
          </cell>
          <cell r="E87">
            <v>100</v>
          </cell>
        </row>
        <row r="88">
          <cell r="A88">
            <v>50022</v>
          </cell>
          <cell r="B88" t="str">
            <v>19.3</v>
          </cell>
          <cell r="C88" t="str">
            <v>БУЏЕТСКИ ФОНД ЗА ПРОГРАМЕ СОЦИЈАЛНО-ХУМАНИТАРНИХ ОРГАНИЗАЦИЈА</v>
          </cell>
          <cell r="D88">
            <v>50022</v>
          </cell>
          <cell r="E88">
            <v>100</v>
          </cell>
        </row>
        <row r="89">
          <cell r="A89">
            <v>50023</v>
          </cell>
          <cell r="B89" t="str">
            <v>19.4</v>
          </cell>
          <cell r="C89" t="str">
            <v>БУЏЕТСКИ ФОНД ЗА УСТАНОВЕ СОЦИЈАЛНЕ ЗАШТИТЕ</v>
          </cell>
          <cell r="D89">
            <v>50023</v>
          </cell>
          <cell r="E89">
            <v>100</v>
          </cell>
        </row>
        <row r="90">
          <cell r="A90">
            <v>13401</v>
          </cell>
          <cell r="B90" t="str">
            <v>19.5</v>
          </cell>
          <cell r="C90" t="str">
            <v>УПРАВА ЗА БЕЗБЕДНОСТ И ЗДРАВЉЕ НА РАДУ</v>
          </cell>
          <cell r="D90">
            <v>13401</v>
          </cell>
          <cell r="E90">
            <v>100</v>
          </cell>
        </row>
        <row r="91">
          <cell r="A91">
            <v>13402</v>
          </cell>
          <cell r="B91" t="str">
            <v>19.6</v>
          </cell>
          <cell r="C91" t="str">
            <v>УПРАВА ЗА РОДНУ РАВНОПРАВНОСТ</v>
          </cell>
          <cell r="D91">
            <v>13402</v>
          </cell>
          <cell r="E91">
            <v>100</v>
          </cell>
        </row>
        <row r="92">
          <cell r="A92">
            <v>14001</v>
          </cell>
          <cell r="B92" t="str">
            <v>21.1</v>
          </cell>
          <cell r="C92" t="str">
            <v>АГЕНЦИЈА ЗА ЗАШТИТУ ЖИВОТНЕ СРЕДИНЕ</v>
          </cell>
          <cell r="D92">
            <v>14001</v>
          </cell>
          <cell r="E92">
            <v>100</v>
          </cell>
        </row>
        <row r="93">
          <cell r="A93">
            <v>14001</v>
          </cell>
          <cell r="B93" t="str">
            <v>21.1</v>
          </cell>
          <cell r="C93" t="str">
            <v>АГЕНЦИЈА ЗА ЗАШТИТУ ЖИВОТНЕ СРЕДИНЕ</v>
          </cell>
          <cell r="D93">
            <v>14001</v>
          </cell>
          <cell r="E93">
            <v>100</v>
          </cell>
        </row>
        <row r="94">
          <cell r="A94">
            <v>50026</v>
          </cell>
          <cell r="B94" t="str">
            <v>21.2</v>
          </cell>
          <cell r="C94" t="str">
            <v>ФОНД ЗА ЗАШТИТУ ЖИВОТНЕ СРЕДИНЕ</v>
          </cell>
          <cell r="D94">
            <v>50026</v>
          </cell>
          <cell r="E94">
            <v>100</v>
          </cell>
        </row>
        <row r="95">
          <cell r="A95">
            <v>50026</v>
          </cell>
          <cell r="B95" t="str">
            <v>21.2</v>
          </cell>
          <cell r="C95" t="str">
            <v>ФОНД ЗА ЗАШТИТУ ЖИВОТНЕ СРЕДИНЕ</v>
          </cell>
          <cell r="D95">
            <v>50026</v>
          </cell>
          <cell r="E95">
            <v>100</v>
          </cell>
        </row>
        <row r="96">
          <cell r="A96">
            <v>50025</v>
          </cell>
          <cell r="B96" t="str">
            <v>22.1</v>
          </cell>
          <cell r="C96" t="str">
            <v>БУЏЕТСКИ ФОНД ЗА ФИНАНСИРАЊЕ СПОРТА</v>
          </cell>
          <cell r="D96">
            <v>50025</v>
          </cell>
          <cell r="E96">
            <v>100</v>
          </cell>
        </row>
        <row r="97">
          <cell r="A97">
            <v>13801</v>
          </cell>
          <cell r="B97" t="str">
            <v>22.2</v>
          </cell>
          <cell r="C97" t="str">
            <v>АНТИДОПИНГ АГЕНЦИЈА РЕПУБЛИКЕ СРБИЈЕ</v>
          </cell>
          <cell r="D97">
            <v>13801</v>
          </cell>
          <cell r="E97">
            <v>100</v>
          </cell>
        </row>
        <row r="98">
          <cell r="A98">
            <v>13802</v>
          </cell>
          <cell r="B98" t="str">
            <v>22.3</v>
          </cell>
          <cell r="C98" t="str">
            <v>УСТАНОВЕ У ОБЛАСТИ ФИЗИЧКЕ КУЛТУРЕ</v>
          </cell>
          <cell r="D98">
            <v>13802</v>
          </cell>
          <cell r="E98">
            <v>100</v>
          </cell>
        </row>
        <row r="99">
          <cell r="A99">
            <v>13803</v>
          </cell>
          <cell r="B99" t="str">
            <v>22.4</v>
          </cell>
          <cell r="C99" t="str">
            <v>ФОНД ЗА МЛАДЕ ТАЛЕНТЕ</v>
          </cell>
          <cell r="D99">
            <v>13803</v>
          </cell>
          <cell r="E99">
            <v>100</v>
          </cell>
        </row>
        <row r="100">
          <cell r="A100">
            <v>13803</v>
          </cell>
          <cell r="B100" t="str">
            <v>22.4</v>
          </cell>
          <cell r="C100" t="str">
            <v>ФОНД ЗА МЛАДЕ ТАЛЕНТЕ</v>
          </cell>
          <cell r="D100">
            <v>13803</v>
          </cell>
          <cell r="E100">
            <v>100</v>
          </cell>
        </row>
        <row r="101">
          <cell r="A101">
            <v>11801</v>
          </cell>
          <cell r="B101" t="str">
            <v>23.1</v>
          </cell>
          <cell r="C101" t="str">
            <v>УСТАНОВЕ КУЛТУРЕ</v>
          </cell>
          <cell r="D101">
            <v>11801</v>
          </cell>
          <cell r="E101">
            <v>100</v>
          </cell>
        </row>
        <row r="102">
          <cell r="A102">
            <v>10203</v>
          </cell>
          <cell r="B102" t="str">
            <v>25.1</v>
          </cell>
          <cell r="C102" t="str">
            <v>ФОНД ЗА КОСОВО И МЕТОХИЈУ</v>
          </cell>
          <cell r="D102">
            <v>10203</v>
          </cell>
          <cell r="E102">
            <v>100</v>
          </cell>
        </row>
        <row r="103">
          <cell r="A103">
            <v>10204</v>
          </cell>
          <cell r="B103" t="str">
            <v>3.1</v>
          </cell>
          <cell r="C103" t="str">
            <v>КАБИНЕТ ПРЕДСЕДНИКА ВЛАДЕ</v>
          </cell>
          <cell r="D103">
            <v>10204</v>
          </cell>
          <cell r="E103">
            <v>100</v>
          </cell>
        </row>
        <row r="104">
          <cell r="A104">
            <v>10206</v>
          </cell>
          <cell r="B104" t="str">
            <v>3.10</v>
          </cell>
          <cell r="C104" t="str">
            <v>СЛУЖБА ЗА УПРАВЉАЊЕ КАДРОВИМА</v>
          </cell>
          <cell r="D104">
            <v>10206</v>
          </cell>
          <cell r="E104">
            <v>100</v>
          </cell>
        </row>
        <row r="105">
          <cell r="A105">
            <v>10220</v>
          </cell>
          <cell r="B105" t="str">
            <v>3.11</v>
          </cell>
          <cell r="C105" t="str">
            <v>СЛУЖБА КООРДИНАЦИОНОГ ТЕЛА СРБИЈЕ ЗА ОПШТИНЕ ПРЕШЕВО, БУЈАНОВАЦ И МЕДВЕЂА</v>
          </cell>
          <cell r="D105">
            <v>10220</v>
          </cell>
          <cell r="E105">
            <v>100</v>
          </cell>
        </row>
        <row r="106">
          <cell r="A106">
            <v>61029</v>
          </cell>
          <cell r="B106" t="str">
            <v>3.12</v>
          </cell>
          <cell r="C106" t="str">
            <v>АВИО-СЛУЖБА ВЛАДЕ</v>
          </cell>
          <cell r="D106">
            <v>61029</v>
          </cell>
          <cell r="E106">
            <v>100</v>
          </cell>
        </row>
        <row r="107">
          <cell r="A107">
            <v>10208</v>
          </cell>
          <cell r="B107" t="str">
            <v>3.13</v>
          </cell>
          <cell r="C107" t="str">
            <v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v>
          </cell>
          <cell r="D107">
            <v>10208</v>
          </cell>
          <cell r="E107">
            <v>100</v>
          </cell>
        </row>
        <row r="108">
          <cell r="A108">
            <v>10215</v>
          </cell>
          <cell r="B108" t="str">
            <v>3.14</v>
          </cell>
          <cell r="C108" t="str">
            <v>КАНЦЕЛАРИЈА ЗА ОДРЖИВИ РАЗВОЈ НЕДОВОЉНО РАЗВИЈЕНИХ ПОДРУЧЈА</v>
          </cell>
          <cell r="D108">
            <v>10215</v>
          </cell>
          <cell r="E108">
            <v>100</v>
          </cell>
        </row>
        <row r="109">
          <cell r="A109">
            <v>10216</v>
          </cell>
          <cell r="B109" t="str">
            <v>3.2</v>
          </cell>
          <cell r="C109" t="str">
            <v>КАБИНЕТ ПРВОГ ПОТПРЕДСЕДНИКА ВЛАДЕ</v>
          </cell>
          <cell r="D109">
            <v>10216</v>
          </cell>
          <cell r="E109">
            <v>100</v>
          </cell>
        </row>
        <row r="110">
          <cell r="A110">
            <v>10205</v>
          </cell>
          <cell r="B110" t="str">
            <v>3.3</v>
          </cell>
          <cell r="C110" t="str">
            <v>КАБИНЕТ ПОТПРЕДСЕДНИКА ВЛАДЕ - за област европских интеграција</v>
          </cell>
          <cell r="D110">
            <v>10205</v>
          </cell>
          <cell r="E110">
            <v>100</v>
          </cell>
        </row>
        <row r="111">
          <cell r="A111">
            <v>10217</v>
          </cell>
          <cell r="B111" t="str">
            <v>3.4</v>
          </cell>
          <cell r="C111" t="str">
            <v>КАБИНЕТ ПОТПРЕДСЕДНИКА ВЛАДЕ - за привредни развој</v>
          </cell>
          <cell r="D111">
            <v>10217</v>
          </cell>
          <cell r="E111">
            <v>100</v>
          </cell>
        </row>
        <row r="112">
          <cell r="A112">
            <v>10218</v>
          </cell>
          <cell r="B112" t="str">
            <v>3.5</v>
          </cell>
          <cell r="C112" t="str">
            <v>КАБИНЕТ ПОТПРЕДСЕДНИКА ВЛАДЕ - за социјалну политику и друштвене делатности</v>
          </cell>
          <cell r="D112">
            <v>10218</v>
          </cell>
          <cell r="E112">
            <v>100</v>
          </cell>
        </row>
        <row r="113">
          <cell r="A113">
            <v>10200</v>
          </cell>
          <cell r="B113" t="str">
            <v>3.6</v>
          </cell>
          <cell r="C113" t="str">
            <v>ГЕНЕРАЛНИ СЕКРЕТАРИЈАТ ВЛАДЕ</v>
          </cell>
          <cell r="D113">
            <v>10200</v>
          </cell>
          <cell r="E113">
            <v>100</v>
          </cell>
        </row>
        <row r="114">
          <cell r="A114">
            <v>10201</v>
          </cell>
          <cell r="B114" t="str">
            <v>3.7</v>
          </cell>
          <cell r="C114" t="str">
            <v>КАНЦЕЛАРИЈА ЗА САРАДЊУ С МЕДИЈИМА</v>
          </cell>
          <cell r="D114">
            <v>10201</v>
          </cell>
          <cell r="E114">
            <v>100</v>
          </cell>
        </row>
        <row r="115">
          <cell r="A115">
            <v>42200</v>
          </cell>
          <cell r="B115" t="str">
            <v>3.8</v>
          </cell>
          <cell r="C115" t="str">
            <v>КАНЦЕЛАРИЈА ЗА ЕВРОПСКЕ ИНТЕГРАЦИЈЕ</v>
          </cell>
          <cell r="D115">
            <v>42200</v>
          </cell>
          <cell r="E115">
            <v>100</v>
          </cell>
        </row>
        <row r="116">
          <cell r="A116">
            <v>42400</v>
          </cell>
          <cell r="B116" t="str">
            <v>3.9</v>
          </cell>
          <cell r="C116" t="str">
            <v>САВЕТ ЗА БОРБУ ПРОТИВ КОРУПЦИЈЕ</v>
          </cell>
          <cell r="D116">
            <v>42400</v>
          </cell>
          <cell r="E116">
            <v>100</v>
          </cell>
        </row>
        <row r="117">
          <cell r="A117">
            <v>30201</v>
          </cell>
          <cell r="B117" t="str">
            <v>5.1</v>
          </cell>
          <cell r="C117" t="str">
            <v>ВРХОВНИ СУД СРБИЈЕ</v>
          </cell>
          <cell r="D117">
            <v>30201</v>
          </cell>
          <cell r="E117">
            <v>100</v>
          </cell>
        </row>
        <row r="118">
          <cell r="A118">
            <v>30205</v>
          </cell>
          <cell r="B118" t="str">
            <v>5.10</v>
          </cell>
          <cell r="C118" t="str">
            <v>ОКРУЖНИ СУДОВИ</v>
          </cell>
          <cell r="D118">
            <v>30205</v>
          </cell>
          <cell r="E118">
            <v>100</v>
          </cell>
        </row>
        <row r="119">
          <cell r="A119">
            <v>30206</v>
          </cell>
          <cell r="B119" t="str">
            <v>5.11</v>
          </cell>
          <cell r="C119" t="str">
            <v>ОПШТИНСКИ СУДОВИ</v>
          </cell>
          <cell r="D119">
            <v>30206</v>
          </cell>
          <cell r="E119">
            <v>100</v>
          </cell>
        </row>
        <row r="120">
          <cell r="A120">
            <v>30207</v>
          </cell>
          <cell r="B120" t="str">
            <v>5.12</v>
          </cell>
          <cell r="C120" t="str">
            <v>ТРГОВИНСКИ СУДОВИ</v>
          </cell>
          <cell r="D120">
            <v>30207</v>
          </cell>
          <cell r="E120">
            <v>100</v>
          </cell>
        </row>
        <row r="121">
          <cell r="A121">
            <v>30208</v>
          </cell>
          <cell r="B121" t="str">
            <v>5.13</v>
          </cell>
          <cell r="C121" t="str">
            <v>ОКРУЖНА ЈАВНА ТУЖИЛАШТВА</v>
          </cell>
          <cell r="D121">
            <v>30208</v>
          </cell>
          <cell r="E121">
            <v>100</v>
          </cell>
        </row>
        <row r="122">
          <cell r="A122">
            <v>30209</v>
          </cell>
          <cell r="B122" t="str">
            <v>5.14</v>
          </cell>
          <cell r="C122" t="str">
            <v>ОПШТИНСКА ЈАВНА ТУЖИЛАШТВА</v>
          </cell>
          <cell r="D122">
            <v>30209</v>
          </cell>
          <cell r="E122">
            <v>100</v>
          </cell>
        </row>
        <row r="123">
          <cell r="A123">
            <v>30212</v>
          </cell>
          <cell r="B123" t="str">
            <v>5.15</v>
          </cell>
          <cell r="C123" t="str">
            <v>ВЕЋА ЗА ПРЕКРШАЈЕ</v>
          </cell>
          <cell r="D123">
            <v>30212</v>
          </cell>
          <cell r="E123">
            <v>100</v>
          </cell>
        </row>
        <row r="124">
          <cell r="A124">
            <v>30213</v>
          </cell>
          <cell r="B124" t="str">
            <v>5.16</v>
          </cell>
          <cell r="C124" t="str">
            <v>ОПШТИНСКИ ОРГАНИ ЗА ПРЕКРШАЈЕ</v>
          </cell>
          <cell r="D124">
            <v>30213</v>
          </cell>
          <cell r="E124">
            <v>100</v>
          </cell>
        </row>
        <row r="125">
          <cell r="A125">
            <v>30210</v>
          </cell>
          <cell r="B125" t="str">
            <v>5.2</v>
          </cell>
          <cell r="C125" t="str">
            <v>УПРАВНИ СУД</v>
          </cell>
          <cell r="D125">
            <v>30210</v>
          </cell>
          <cell r="E125">
            <v>100</v>
          </cell>
        </row>
        <row r="126">
          <cell r="A126">
            <v>30211</v>
          </cell>
          <cell r="B126" t="str">
            <v>5.3</v>
          </cell>
          <cell r="C126" t="str">
            <v>АПЕЛАЦИОНИ СУДОВИ</v>
          </cell>
          <cell r="D126">
            <v>30211</v>
          </cell>
          <cell r="E126">
            <v>100</v>
          </cell>
        </row>
        <row r="127">
          <cell r="A127">
            <v>30215</v>
          </cell>
          <cell r="B127" t="str">
            <v>5.4</v>
          </cell>
          <cell r="C127" t="str">
            <v>ДРЖАВНО ВЕЋЕ ТУЖИЛАЦА</v>
          </cell>
          <cell r="D127">
            <v>30215</v>
          </cell>
          <cell r="E127">
            <v>100</v>
          </cell>
        </row>
        <row r="128">
          <cell r="A128">
            <v>30216</v>
          </cell>
          <cell r="B128" t="str">
            <v>5.5</v>
          </cell>
          <cell r="C128" t="str">
            <v>ВИСОКИ САВЕТ СУДСТВА</v>
          </cell>
          <cell r="D128">
            <v>30216</v>
          </cell>
          <cell r="E128">
            <v>100</v>
          </cell>
        </row>
        <row r="129">
          <cell r="A129">
            <v>30202</v>
          </cell>
          <cell r="B129" t="str">
            <v>5.6</v>
          </cell>
          <cell r="C129" t="str">
            <v>ВИШИ ТРГОВИНСКИ СУД</v>
          </cell>
          <cell r="D129">
            <v>30202</v>
          </cell>
          <cell r="E129">
            <v>100</v>
          </cell>
        </row>
        <row r="130">
          <cell r="A130">
            <v>30203</v>
          </cell>
          <cell r="B130" t="str">
            <v>5.7</v>
          </cell>
          <cell r="C130" t="str">
            <v>РЕПУБЛИЧКО ЈАВНО ТУЖИЛАШТВО</v>
          </cell>
          <cell r="D130">
            <v>30203</v>
          </cell>
          <cell r="E130">
            <v>100</v>
          </cell>
        </row>
        <row r="131">
          <cell r="A131">
            <v>30214</v>
          </cell>
          <cell r="B131" t="str">
            <v>5.8</v>
          </cell>
          <cell r="C131" t="str">
            <v>ТУЖИЛАШТВО ЗА РАТНЕ ЗЛОЧИНЕ</v>
          </cell>
          <cell r="D131">
            <v>30214</v>
          </cell>
          <cell r="E131">
            <v>100</v>
          </cell>
        </row>
        <row r="132">
          <cell r="A132">
            <v>30204</v>
          </cell>
          <cell r="B132" t="str">
            <v>5.9</v>
          </cell>
          <cell r="C132" t="str">
            <v>РЕПУБЛИЧКО ЈАВНО ПРАВОБРАНИЛАШТВО</v>
          </cell>
          <cell r="D132">
            <v>30204</v>
          </cell>
          <cell r="E132">
            <v>100</v>
          </cell>
        </row>
        <row r="133">
          <cell r="A133">
            <v>41102</v>
          </cell>
          <cell r="B133" t="str">
            <v>56.1</v>
          </cell>
          <cell r="C133" t="str">
            <v>СЕВЕРНОБАЧКИ УПРАВНИ ОКРУГ</v>
          </cell>
          <cell r="D133">
            <v>41102</v>
          </cell>
          <cell r="E133">
            <v>100</v>
          </cell>
        </row>
        <row r="134">
          <cell r="A134">
            <v>41111</v>
          </cell>
          <cell r="B134" t="str">
            <v>56.10</v>
          </cell>
          <cell r="C134" t="str">
            <v>ПОДУНАВСКИ УПРАВНИ ОКРУГ</v>
          </cell>
          <cell r="D134">
            <v>41111</v>
          </cell>
          <cell r="E134">
            <v>100</v>
          </cell>
        </row>
        <row r="135">
          <cell r="A135">
            <v>41112</v>
          </cell>
          <cell r="B135" t="str">
            <v>56.11</v>
          </cell>
          <cell r="C135" t="str">
            <v>БРАНИЧЕВСКИ УПРАВНИ ОКРУГ</v>
          </cell>
          <cell r="D135">
            <v>41112</v>
          </cell>
          <cell r="E135">
            <v>100</v>
          </cell>
        </row>
        <row r="136">
          <cell r="A136">
            <v>41113</v>
          </cell>
          <cell r="B136" t="str">
            <v>56.12</v>
          </cell>
          <cell r="C136" t="str">
            <v>ШУМАДИЈСКИ УПРАВНИ ОКРУГ</v>
          </cell>
          <cell r="D136">
            <v>41113</v>
          </cell>
          <cell r="E136">
            <v>100</v>
          </cell>
        </row>
        <row r="137">
          <cell r="A137">
            <v>41114</v>
          </cell>
          <cell r="B137" t="str">
            <v>56.13</v>
          </cell>
          <cell r="C137" t="str">
            <v>ПОМОРАВСКИ УПРАВНИ ОКРУГ</v>
          </cell>
          <cell r="D137">
            <v>41114</v>
          </cell>
          <cell r="E137">
            <v>100</v>
          </cell>
        </row>
        <row r="138">
          <cell r="A138">
            <v>41115</v>
          </cell>
          <cell r="B138" t="str">
            <v>56.14</v>
          </cell>
          <cell r="C138" t="str">
            <v>БОРСКИ УПРАВНИ ОКРУГ</v>
          </cell>
          <cell r="D138">
            <v>41115</v>
          </cell>
          <cell r="E138">
            <v>100</v>
          </cell>
        </row>
        <row r="139">
          <cell r="A139">
            <v>41116</v>
          </cell>
          <cell r="B139" t="str">
            <v>56.15</v>
          </cell>
          <cell r="C139" t="str">
            <v>ЗАЈЕЧАРСКИ УПРАВНИ ОКРУГ</v>
          </cell>
          <cell r="D139">
            <v>41116</v>
          </cell>
          <cell r="E139">
            <v>100</v>
          </cell>
        </row>
        <row r="140">
          <cell r="A140">
            <v>41117</v>
          </cell>
          <cell r="B140" t="str">
            <v>56.16</v>
          </cell>
          <cell r="C140" t="str">
            <v>ЗЛАТИБОРСКИ УПРАВНИ ОКРУГ</v>
          </cell>
          <cell r="D140">
            <v>41117</v>
          </cell>
          <cell r="E140">
            <v>100</v>
          </cell>
        </row>
        <row r="141">
          <cell r="A141">
            <v>41118</v>
          </cell>
          <cell r="B141" t="str">
            <v>56.17</v>
          </cell>
          <cell r="C141" t="str">
            <v>МОРАВИЧКИ УПРАВНИ ОКРУГ</v>
          </cell>
          <cell r="D141">
            <v>41118</v>
          </cell>
          <cell r="E141">
            <v>100</v>
          </cell>
        </row>
        <row r="142">
          <cell r="A142">
            <v>41119</v>
          </cell>
          <cell r="B142" t="str">
            <v>56.18</v>
          </cell>
          <cell r="C142" t="str">
            <v>РАШКИ УПРАВНИ ОКРУГ</v>
          </cell>
          <cell r="D142">
            <v>41119</v>
          </cell>
          <cell r="E142">
            <v>100</v>
          </cell>
        </row>
        <row r="143">
          <cell r="A143">
            <v>41120</v>
          </cell>
          <cell r="B143" t="str">
            <v>56.19</v>
          </cell>
          <cell r="C143" t="str">
            <v>РАСИНСКИ УПРАВНИ ОКРУГ</v>
          </cell>
          <cell r="D143">
            <v>41120</v>
          </cell>
          <cell r="E143">
            <v>100</v>
          </cell>
        </row>
        <row r="144">
          <cell r="A144">
            <v>41103</v>
          </cell>
          <cell r="B144" t="str">
            <v>56.2</v>
          </cell>
          <cell r="C144" t="str">
            <v>СРЕДЊЕБАНАТСКИ УПРАВНИ ОКРУГ</v>
          </cell>
          <cell r="D144">
            <v>41103</v>
          </cell>
          <cell r="E144">
            <v>100</v>
          </cell>
        </row>
        <row r="145">
          <cell r="A145">
            <v>41121</v>
          </cell>
          <cell r="B145" t="str">
            <v>56.20</v>
          </cell>
          <cell r="C145" t="str">
            <v>НИШАВСКИ УПРАВНИ ОКРУГ</v>
          </cell>
          <cell r="D145">
            <v>41121</v>
          </cell>
          <cell r="E145">
            <v>100</v>
          </cell>
        </row>
        <row r="146">
          <cell r="A146">
            <v>41122</v>
          </cell>
          <cell r="B146" t="str">
            <v>56.21</v>
          </cell>
          <cell r="C146" t="str">
            <v>ТОПЛИЧКИ УПРАВНИ ОКРУГ</v>
          </cell>
          <cell r="D146">
            <v>41122</v>
          </cell>
          <cell r="E146">
            <v>100</v>
          </cell>
        </row>
        <row r="147">
          <cell r="A147">
            <v>41123</v>
          </cell>
          <cell r="B147" t="str">
            <v>56.22</v>
          </cell>
          <cell r="C147" t="str">
            <v>ПИРОТСКИ УПРАВНИ ОКРУГ</v>
          </cell>
          <cell r="D147">
            <v>41123</v>
          </cell>
          <cell r="E147">
            <v>100</v>
          </cell>
        </row>
        <row r="148">
          <cell r="A148">
            <v>41124</v>
          </cell>
          <cell r="B148" t="str">
            <v>56.23</v>
          </cell>
          <cell r="C148" t="str">
            <v>ЈАБЛАНИЧКИ УПРАВНИ ОКРУГ</v>
          </cell>
          <cell r="D148">
            <v>41124</v>
          </cell>
          <cell r="E148">
            <v>100</v>
          </cell>
        </row>
        <row r="149">
          <cell r="A149">
            <v>41125</v>
          </cell>
          <cell r="B149" t="str">
            <v>56.24</v>
          </cell>
          <cell r="C149" t="str">
            <v>ПЧИЊСКИ УПРАВНИ ОКРУГ</v>
          </cell>
          <cell r="D149">
            <v>41125</v>
          </cell>
          <cell r="E149">
            <v>100</v>
          </cell>
        </row>
        <row r="150">
          <cell r="A150">
            <v>41126</v>
          </cell>
          <cell r="B150" t="str">
            <v>56.25</v>
          </cell>
          <cell r="C150" t="str">
            <v>КОСОВСКИ УПРАВНИ ОКРУГ</v>
          </cell>
          <cell r="D150">
            <v>41126</v>
          </cell>
          <cell r="E150">
            <v>100</v>
          </cell>
        </row>
        <row r="151">
          <cell r="A151">
            <v>41127</v>
          </cell>
          <cell r="B151" t="str">
            <v>56.26</v>
          </cell>
          <cell r="C151" t="str">
            <v>ПЕЋКИ УПРАВНИ ОКРУГ</v>
          </cell>
          <cell r="D151">
            <v>41127</v>
          </cell>
          <cell r="E151">
            <v>100</v>
          </cell>
        </row>
        <row r="152">
          <cell r="A152">
            <v>41128</v>
          </cell>
          <cell r="B152" t="str">
            <v>56.27</v>
          </cell>
          <cell r="C152" t="str">
            <v>ПРИЗРЕНСКИ УПРАВНИ ОКРУГ</v>
          </cell>
          <cell r="D152">
            <v>41128</v>
          </cell>
          <cell r="E152">
            <v>100</v>
          </cell>
        </row>
        <row r="153">
          <cell r="A153">
            <v>41129</v>
          </cell>
          <cell r="B153" t="str">
            <v>56.28</v>
          </cell>
          <cell r="C153" t="str">
            <v>КОСОВСКОМИТРОВАЧКИ УПРАВНИ ОКРУГ</v>
          </cell>
          <cell r="D153">
            <v>41129</v>
          </cell>
          <cell r="E153">
            <v>100</v>
          </cell>
        </row>
        <row r="154">
          <cell r="A154">
            <v>41130</v>
          </cell>
          <cell r="B154" t="str">
            <v>56.29</v>
          </cell>
          <cell r="C154" t="str">
            <v>КОСОВСКОПОМОРАВСКИ УПРАВНИ ОКРУГ</v>
          </cell>
          <cell r="D154">
            <v>41130</v>
          </cell>
          <cell r="E154">
            <v>100</v>
          </cell>
        </row>
        <row r="155">
          <cell r="A155">
            <v>41104</v>
          </cell>
          <cell r="B155" t="str">
            <v>56.3</v>
          </cell>
          <cell r="C155" t="str">
            <v>СЕВЕРНОБАНАТСКИ УПРАВНИ ОКРУГ</v>
          </cell>
          <cell r="D155">
            <v>41104</v>
          </cell>
          <cell r="E155">
            <v>100</v>
          </cell>
        </row>
        <row r="156">
          <cell r="A156">
            <v>41105</v>
          </cell>
          <cell r="B156" t="str">
            <v>56.4</v>
          </cell>
          <cell r="C156" t="str">
            <v>ЈУЖНОБАНАТСКИ  УПРАВНИ ОКРУГ</v>
          </cell>
          <cell r="D156">
            <v>41105</v>
          </cell>
          <cell r="E156">
            <v>100</v>
          </cell>
        </row>
        <row r="157">
          <cell r="A157">
            <v>41106</v>
          </cell>
          <cell r="B157" t="str">
            <v>56.5</v>
          </cell>
          <cell r="C157" t="str">
            <v>ЗАПАДНОБАЧКИ УПРАВНИ ОКРУГ</v>
          </cell>
          <cell r="D157">
            <v>41106</v>
          </cell>
          <cell r="E157">
            <v>100</v>
          </cell>
        </row>
        <row r="158">
          <cell r="A158">
            <v>41108</v>
          </cell>
          <cell r="B158" t="str">
            <v>56.6</v>
          </cell>
          <cell r="C158" t="str">
            <v>СРЕМСКИ УПРАВНИ ОКРУГ</v>
          </cell>
          <cell r="D158">
            <v>41108</v>
          </cell>
          <cell r="E158">
            <v>100</v>
          </cell>
        </row>
        <row r="159">
          <cell r="A159">
            <v>41107</v>
          </cell>
          <cell r="B159" t="str">
            <v>56.7</v>
          </cell>
          <cell r="C159" t="str">
            <v>ЈУЖНОБАЧКИ УПРАВНИ ОКРУГ</v>
          </cell>
          <cell r="D159">
            <v>41107</v>
          </cell>
          <cell r="E159">
            <v>100</v>
          </cell>
        </row>
        <row r="160">
          <cell r="A160">
            <v>41109</v>
          </cell>
          <cell r="B160" t="str">
            <v>56.8</v>
          </cell>
          <cell r="C160" t="str">
            <v>МАЧВАНСКИ УПРАВНИ ОКРУГ</v>
          </cell>
          <cell r="D160">
            <v>41109</v>
          </cell>
          <cell r="E160">
            <v>100</v>
          </cell>
        </row>
        <row r="161">
          <cell r="A161">
            <v>41110</v>
          </cell>
          <cell r="B161" t="str">
            <v>56.9</v>
          </cell>
          <cell r="C161" t="str">
            <v>КОЛУБАРСКИ УПРАВНИ ОКРУГ</v>
          </cell>
          <cell r="D161">
            <v>41110</v>
          </cell>
          <cell r="E161">
            <v>100</v>
          </cell>
        </row>
        <row r="162">
          <cell r="A162">
            <v>61031</v>
          </cell>
          <cell r="B162" t="str">
            <v>8.1</v>
          </cell>
          <cell r="C162" t="str">
            <v>ДИПЛОМАТСКО-КОНЗУЛАРНА ПРЕДСТАВНИШТВА</v>
          </cell>
          <cell r="D162">
            <v>61031</v>
          </cell>
          <cell r="E162">
            <v>100</v>
          </cell>
        </row>
        <row r="163">
          <cell r="A163">
            <v>61041</v>
          </cell>
          <cell r="B163" t="str">
            <v>9.1</v>
          </cell>
          <cell r="C163" t="str">
            <v>ИНСПЕКТОРАТ ОДБРАНЕ</v>
          </cell>
          <cell r="D163">
            <v>61041</v>
          </cell>
          <cell r="E163">
            <v>100</v>
          </cell>
        </row>
        <row r="164">
          <cell r="A164">
            <v>61042</v>
          </cell>
          <cell r="B164" t="str">
            <v>9.2</v>
          </cell>
          <cell r="C164" t="str">
            <v>ВОЈНА СЛУЖБА БЕЗБЕДНОСТИ</v>
          </cell>
          <cell r="D164">
            <v>61042</v>
          </cell>
          <cell r="E164">
            <v>100</v>
          </cell>
        </row>
        <row r="165">
          <cell r="A165">
            <v>61043</v>
          </cell>
          <cell r="B165" t="str">
            <v>9.3</v>
          </cell>
          <cell r="C165" t="str">
            <v>ВОЈНО-ОБАВЕШТАЈНА СЛУЖБА</v>
          </cell>
          <cell r="D165">
            <v>61043</v>
          </cell>
          <cell r="E165">
            <v>100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75">
          <cell r="A175" t="str">
            <v>Orgid</v>
          </cell>
          <cell r="B175" t="str">
            <v>razdeo</v>
          </cell>
          <cell r="C175" t="str">
            <v>naziv</v>
          </cell>
        </row>
        <row r="177">
          <cell r="A177">
            <v>41700</v>
          </cell>
          <cell r="B177">
            <v>9999</v>
          </cell>
          <cell r="C177" t="str">
            <v>АГЕНЦИЈА ЗА РАЗВОЈ ИНФРАСТРУКТУРЕ ЛОКАЛНЕ САМОУПРАВЕ</v>
          </cell>
          <cell r="D177">
            <v>27</v>
          </cell>
          <cell r="E177">
            <v>100</v>
          </cell>
        </row>
        <row r="178">
          <cell r="A178">
            <v>0</v>
          </cell>
          <cell r="B178">
            <v>9999</v>
          </cell>
          <cell r="E178">
            <v>100</v>
          </cell>
        </row>
        <row r="179">
          <cell r="A179" t="str">
            <v>PROMENE</v>
          </cell>
          <cell r="B179">
            <v>9999</v>
          </cell>
          <cell r="E179">
            <v>100</v>
          </cell>
        </row>
        <row r="180">
          <cell r="A180">
            <v>10207</v>
          </cell>
          <cell r="B180">
            <v>9999</v>
          </cell>
          <cell r="C180" t="str">
            <v>СЛУЖБА ЗА ЉУДСКА И МАЊИНСКА ПРАВА</v>
          </cell>
          <cell r="D180">
            <v>26</v>
          </cell>
          <cell r="E180">
            <v>100</v>
          </cell>
        </row>
        <row r="181">
          <cell r="A181">
            <v>10209</v>
          </cell>
          <cell r="B181">
            <v>9999</v>
          </cell>
          <cell r="C181" t="str">
            <v>КАНЦЕЛАРИЈА ЗА НАЦИОНАЛНИ ИНВЕСТИЦИОНИ ПЛАН</v>
          </cell>
          <cell r="D181">
            <v>27</v>
          </cell>
          <cell r="E181">
            <v>100</v>
          </cell>
        </row>
        <row r="182">
          <cell r="A182">
            <v>10702</v>
          </cell>
          <cell r="B182">
            <v>9999</v>
          </cell>
          <cell r="C182" t="str">
            <v>УПРАВА ЗА ПОЉОПРИВРЕДНО ЗЕМЉИШТЕ</v>
          </cell>
          <cell r="D182">
            <v>14</v>
          </cell>
          <cell r="E182">
            <v>100</v>
          </cell>
        </row>
        <row r="183">
          <cell r="A183">
            <v>0</v>
          </cell>
          <cell r="B183">
            <v>9999</v>
          </cell>
          <cell r="E183">
            <v>100</v>
          </cell>
        </row>
        <row r="184">
          <cell r="A184">
            <v>0</v>
          </cell>
          <cell r="B184">
            <v>9999</v>
          </cell>
          <cell r="E184">
            <v>100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K105" sheet="za prenos"/>
  </cacheSource>
  <cacheFields count="10">
    <cacheField name="Vrsta zahteva">
      <sharedItems containsString="0" containsBlank="1" containsMixedTypes="0" containsNumber="1" containsInteger="1" count="3">
        <m/>
        <n v="2"/>
        <e v="#N/A"/>
      </sharedItems>
    </cacheField>
    <cacheField name="Prioritet">
      <sharedItems containsString="0" containsBlank="1" containsMixedTypes="0" containsNumber="1" containsInteger="1" count="3">
        <m/>
        <n v="0"/>
        <e v="#N/A"/>
      </sharedItems>
    </cacheField>
    <cacheField name="OrgId">
      <sharedItems containsString="0" containsBlank="1" containsMixedTypes="0" containsNumber="1" containsInteger="1" count="3">
        <m/>
        <n v="41112"/>
        <e v="#N/A"/>
      </sharedItems>
    </cacheField>
    <cacheField name="Раздео">
      <sharedItems containsString="0" containsBlank="1" containsMixedTypes="0" containsNumber="1" containsInteger="1" count="3">
        <m/>
        <n v="54"/>
        <e v="#N/A"/>
      </sharedItems>
    </cacheField>
    <cacheField name="Глава">
      <sharedItems containsBlank="1" containsMixedTypes="0" count="3">
        <m/>
        <s v="54.11"/>
        <e v="#N/A"/>
      </sharedItems>
    </cacheField>
    <cacheField name="Функција">
      <sharedItems containsBlank="1" containsMixedTypes="0" count="3">
        <m/>
        <s v="130"/>
        <e v="#N/A"/>
      </sharedItems>
    </cacheField>
    <cacheField name="Конто">
      <sharedItems containsMixedTypes="1" containsNumber="1" containsInteger="1" count="14">
        <s v="1"/>
        <n v="511"/>
        <n v="512"/>
        <n v="513"/>
        <n v="514"/>
        <n v="515"/>
        <n v="521"/>
        <n v="522"/>
        <n v="523"/>
        <n v="531"/>
        <n v="541"/>
        <n v="542"/>
        <n v="543"/>
        <e v="#N/A"/>
      </sharedItems>
    </cacheField>
    <cacheField name="Опис">
      <sharedItems containsMixedTypes="0" count="14">
        <s v="2"/>
        <s v="Зграде и грађевински објекти"/>
        <s v="Машине и опрема"/>
        <s v="Остале некретнине и опрема"/>
        <s v="Култивисана имовина"/>
        <s v="Нематеријална имовина"/>
        <s v="Робне резерве"/>
        <s v="Залихе производње"/>
        <s v="Залихе робе за даљу продају"/>
        <s v="Драгоцености"/>
        <s v="Земљиште"/>
        <s v="Рудна богатства"/>
        <s v="Шуме и воде"/>
        <e v="#N/A"/>
      </sharedItems>
    </cacheField>
    <cacheField name="izvor">
      <sharedItems containsBlank="1" containsMixedTypes="1" containsNumber="1" containsInteger="1" count="5">
        <m/>
        <n v="1"/>
        <n v="4"/>
        <s v="4-16"/>
        <e v="#N/A"/>
      </sharedItems>
    </cacheField>
    <cacheField name="iznos">
      <sharedItems containsMixedTypes="1" containsNumber="1" containsInteger="1" count="16">
        <s v="3"/>
        <n v="100"/>
        <n v="200"/>
        <n v="300"/>
        <n v="400"/>
        <n v="500"/>
        <n v="600"/>
        <n v="700"/>
        <n v="800"/>
        <n v="900"/>
        <n v="1000"/>
        <n v="11"/>
        <n v="12"/>
        <n v="11111"/>
        <n v="11211"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E22" firstHeaderRow="1" firstDataRow="2" firstDataCol="2" rowPageCount="6" colPageCount="1"/>
  <pivotFields count="10"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Row" compact="0" outline="0" subtotalTop="0" showAll="0" defaultSubtota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</items>
    </pivotField>
    <pivotField axis="axisRow" compact="0" outline="0" subtotalTop="0" showAll="0">
      <items count="15">
        <item x="0"/>
        <item x="9"/>
        <item x="7"/>
        <item x="8"/>
        <item x="1"/>
        <item x="10"/>
        <item x="4"/>
        <item x="2"/>
        <item x="5"/>
        <item x="3"/>
        <item x="6"/>
        <item x="11"/>
        <item x="12"/>
        <item x="13"/>
        <item t="default"/>
      </items>
    </pivotField>
    <pivotField axis="axisCol" compact="0" outline="0" subtotalTop="0" showAll="0">
      <items count="6">
        <item x="1"/>
        <item h="1" x="2"/>
        <item x="3"/>
        <item h="1" x="4"/>
        <item h="1" x="0"/>
        <item t="default"/>
      </items>
    </pivotField>
    <pivotField dataField="1" compact="0" outline="0" subtotalTop="0" showAll="0"/>
  </pivotFields>
  <rowFields count="2">
    <field x="6"/>
    <field x="7"/>
  </rowFields>
  <rowItems count="13">
    <i>
      <x/>
      <x v="4"/>
    </i>
    <i>
      <x v="1"/>
      <x v="7"/>
    </i>
    <i>
      <x v="2"/>
      <x v="9"/>
    </i>
    <i>
      <x v="3"/>
      <x v="6"/>
    </i>
    <i>
      <x v="4"/>
      <x v="8"/>
    </i>
    <i>
      <x v="5"/>
      <x v="10"/>
    </i>
    <i>
      <x v="6"/>
      <x v="2"/>
    </i>
    <i>
      <x v="7"/>
      <x v="3"/>
    </i>
    <i>
      <x v="8"/>
      <x v="1"/>
    </i>
    <i>
      <x v="9"/>
      <x v="5"/>
    </i>
    <i>
      <x v="10"/>
      <x v="11"/>
    </i>
    <i>
      <x v="11"/>
      <x v="12"/>
    </i>
    <i t="grand">
      <x/>
    </i>
  </rowItems>
  <colFields count="1">
    <field x="8"/>
  </colFields>
  <colItems count="3">
    <i>
      <x/>
    </i>
    <i>
      <x v="2"/>
    </i>
    <i t="grand">
      <x/>
    </i>
  </colItems>
  <pageFields count="6">
    <pageField fld="0" hier="0"/>
    <pageField fld="1" hier="0"/>
    <pageField fld="2" hier="0"/>
    <pageField fld="3" hier="0"/>
    <pageField fld="4" hier="0"/>
    <pageField fld="5" hier="0"/>
  </pageFields>
  <dataFields count="1">
    <dataField name="Sum of iznos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010"/>
  <sheetViews>
    <sheetView tabSelected="1" zoomScale="75" zoomScaleNormal="75" zoomScalePageLayoutView="0" workbookViewId="0" topLeftCell="J1">
      <pane xSplit="2" ySplit="7" topLeftCell="L8" activePane="bottomRight" state="frozen"/>
      <selection pane="topLeft" activeCell="J1" sqref="J1"/>
      <selection pane="topRight" activeCell="L1" sqref="L1"/>
      <selection pane="bottomLeft" activeCell="J8" sqref="J8"/>
      <selection pane="bottomRight" activeCell="K1" sqref="K1:N1"/>
    </sheetView>
  </sheetViews>
  <sheetFormatPr defaultColWidth="9.140625" defaultRowHeight="12.75" zeroHeight="1"/>
  <cols>
    <col min="1" max="1" width="5.7109375" style="1" hidden="1" customWidth="1"/>
    <col min="2" max="3" width="7.57421875" style="1" hidden="1" customWidth="1"/>
    <col min="4" max="4" width="9.140625" style="0" hidden="1" customWidth="1"/>
    <col min="5" max="5" width="6.00390625" style="1" hidden="1" customWidth="1"/>
    <col min="6" max="6" width="7.57421875" style="1" hidden="1" customWidth="1"/>
    <col min="7" max="7" width="8.7109375" style="1" hidden="1" customWidth="1"/>
    <col min="8" max="8" width="7.421875" style="1" hidden="1" customWidth="1"/>
    <col min="9" max="9" width="7.28125" style="1" hidden="1" customWidth="1"/>
    <col min="10" max="10" width="8.421875" style="23" customWidth="1"/>
    <col min="11" max="11" width="49.421875" style="23" customWidth="1"/>
    <col min="12" max="12" width="18.57421875" style="24" customWidth="1"/>
    <col min="13" max="13" width="13.421875" style="24" customWidth="1"/>
    <col min="14" max="14" width="13.140625" style="24" customWidth="1"/>
    <col min="15" max="15" width="15.421875" style="24" customWidth="1"/>
    <col min="16" max="16" width="14.28125" style="24" customWidth="1"/>
    <col min="17" max="17" width="15.28125" style="24" customWidth="1"/>
    <col min="18" max="18" width="16.140625" style="24" customWidth="1"/>
    <col min="19" max="19" width="13.7109375" style="24" customWidth="1"/>
    <col min="20" max="20" width="15.00390625" style="24" customWidth="1"/>
    <col min="21" max="21" width="18.28125" style="24" customWidth="1"/>
    <col min="22" max="22" width="17.00390625" style="24" customWidth="1"/>
    <col min="23" max="23" width="16.421875" style="24" customWidth="1"/>
    <col min="24" max="24" width="14.8515625" style="24" customWidth="1"/>
    <col min="25" max="25" width="14.28125" style="24" customWidth="1"/>
    <col min="26" max="26" width="14.28125" style="24" hidden="1" customWidth="1"/>
    <col min="27" max="27" width="14.421875" style="24" customWidth="1"/>
    <col min="28" max="28" width="1.28515625" style="1" customWidth="1"/>
    <col min="29" max="16384" width="9.140625" style="1" customWidth="1"/>
  </cols>
  <sheetData>
    <row r="1" spans="1:28" s="28" customFormat="1" ht="36" customHeight="1">
      <c r="A1" s="27">
        <f>+MAX(A8:A212)</f>
        <v>229</v>
      </c>
      <c r="B1" s="27">
        <f>+MAX(B8:B212)</f>
        <v>7</v>
      </c>
      <c r="C1" s="27">
        <f>+MAX(C8:C212)</f>
        <v>3</v>
      </c>
      <c r="F1" s="27"/>
      <c r="K1" s="105" t="s">
        <v>105</v>
      </c>
      <c r="L1" s="106"/>
      <c r="M1" s="106"/>
      <c r="N1" s="106"/>
      <c r="O1" s="34"/>
      <c r="P1" s="34"/>
      <c r="Q1" s="34"/>
      <c r="R1" s="34">
        <v>2309</v>
      </c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29.25" customHeight="1">
      <c r="A2" s="3"/>
      <c r="B2" s="3"/>
      <c r="C2" s="3"/>
      <c r="E2" s="3"/>
      <c r="F2" s="3"/>
      <c r="G2" s="3"/>
      <c r="H2" s="3"/>
      <c r="I2" s="3"/>
      <c r="J2" s="107" t="s">
        <v>102</v>
      </c>
      <c r="K2" s="107"/>
      <c r="L2" s="108" t="s">
        <v>103</v>
      </c>
      <c r="M2" s="108"/>
      <c r="N2" s="108"/>
      <c r="O2" s="108"/>
      <c r="P2" s="108"/>
      <c r="Q2" s="2"/>
      <c r="R2" s="97" t="s">
        <v>97</v>
      </c>
      <c r="S2" s="102">
        <v>13700</v>
      </c>
      <c r="T2" s="34"/>
      <c r="U2" s="34"/>
      <c r="V2" s="34"/>
      <c r="W2" s="34"/>
      <c r="X2" s="34"/>
      <c r="Y2" s="34"/>
      <c r="Z2" s="34"/>
      <c r="AA2" s="34"/>
      <c r="AB2" s="34"/>
    </row>
    <row r="3" spans="1:28" ht="18" customHeight="1">
      <c r="A3" s="3"/>
      <c r="B3" s="3"/>
      <c r="C3" s="3"/>
      <c r="E3" s="3"/>
      <c r="F3" s="3"/>
      <c r="G3" s="3"/>
      <c r="H3" s="3"/>
      <c r="I3" s="3"/>
      <c r="J3" s="109" t="s">
        <v>0</v>
      </c>
      <c r="K3" s="109"/>
      <c r="L3" s="110" t="s">
        <v>104</v>
      </c>
      <c r="M3" s="110"/>
      <c r="N3" s="110"/>
      <c r="O3" s="110"/>
      <c r="P3" s="110"/>
      <c r="Q3" s="2"/>
      <c r="R3" s="98" t="s">
        <v>98</v>
      </c>
      <c r="S3" s="103">
        <v>940</v>
      </c>
      <c r="T3" s="34"/>
      <c r="U3" s="34"/>
      <c r="V3" s="34"/>
      <c r="W3" s="34"/>
      <c r="X3" s="34"/>
      <c r="Y3" s="34"/>
      <c r="Z3" s="34"/>
      <c r="AA3" s="34"/>
      <c r="AB3" s="34"/>
    </row>
    <row r="4" spans="1:28" ht="18" customHeight="1">
      <c r="A4" s="3"/>
      <c r="B4" s="3"/>
      <c r="C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4"/>
      <c r="V4" s="34"/>
      <c r="W4" s="34"/>
      <c r="X4" s="34"/>
      <c r="Y4" s="34"/>
      <c r="Z4" s="34"/>
      <c r="AA4" s="34"/>
      <c r="AB4" s="34"/>
    </row>
    <row r="5" spans="1:28" ht="18" customHeight="1" thickBot="1">
      <c r="A5" s="3"/>
      <c r="B5" s="3"/>
      <c r="C5" s="3"/>
      <c r="E5" s="3"/>
      <c r="F5" s="3"/>
      <c r="G5" s="94" t="s">
        <v>96</v>
      </c>
      <c r="H5" s="3"/>
      <c r="I5" s="3"/>
      <c r="J5" s="2"/>
      <c r="K5" s="2"/>
      <c r="L5" s="2"/>
      <c r="M5" s="2"/>
      <c r="N5" s="2"/>
      <c r="O5" s="2"/>
      <c r="P5" s="2"/>
      <c r="Q5" s="3"/>
      <c r="R5" s="104"/>
      <c r="S5" s="104"/>
      <c r="T5" s="34"/>
      <c r="U5" s="34"/>
      <c r="V5" s="34"/>
      <c r="W5" s="34"/>
      <c r="X5" s="34"/>
      <c r="Y5" s="34"/>
      <c r="Z5" s="34"/>
      <c r="AA5" s="34"/>
      <c r="AB5" s="34"/>
    </row>
    <row r="6" spans="1:27" s="7" customFormat="1" ht="92.25" customHeight="1">
      <c r="A6" s="7" t="s">
        <v>59</v>
      </c>
      <c r="D6" s="45" t="s">
        <v>80</v>
      </c>
      <c r="E6" s="86" t="s">
        <v>72</v>
      </c>
      <c r="F6" s="29" t="s">
        <v>63</v>
      </c>
      <c r="G6" s="29" t="s">
        <v>60</v>
      </c>
      <c r="H6" s="29" t="s">
        <v>61</v>
      </c>
      <c r="I6" s="29" t="s">
        <v>62</v>
      </c>
      <c r="J6" s="4" t="s">
        <v>1</v>
      </c>
      <c r="K6" s="5" t="s">
        <v>2</v>
      </c>
      <c r="L6" s="37" t="s">
        <v>3</v>
      </c>
      <c r="M6" s="38" t="s">
        <v>73</v>
      </c>
      <c r="N6" s="35" t="s">
        <v>4</v>
      </c>
      <c r="O6" s="39" t="s">
        <v>5</v>
      </c>
      <c r="P6" s="35" t="s">
        <v>6</v>
      </c>
      <c r="Q6" s="38" t="s">
        <v>7</v>
      </c>
      <c r="R6" s="35" t="s">
        <v>8</v>
      </c>
      <c r="S6" s="35" t="s">
        <v>9</v>
      </c>
      <c r="T6" s="35" t="s">
        <v>10</v>
      </c>
      <c r="U6" s="35" t="s">
        <v>11</v>
      </c>
      <c r="V6" s="35" t="s">
        <v>64</v>
      </c>
      <c r="W6" s="35" t="s">
        <v>65</v>
      </c>
      <c r="X6" s="35" t="s">
        <v>66</v>
      </c>
      <c r="Y6" s="35" t="s">
        <v>67</v>
      </c>
      <c r="Z6" s="61" t="s">
        <v>84</v>
      </c>
      <c r="AA6" s="6" t="s">
        <v>12</v>
      </c>
    </row>
    <row r="7" spans="10:27" s="12" customFormat="1" ht="18" customHeight="1">
      <c r="J7" s="8" t="s">
        <v>13</v>
      </c>
      <c r="K7" s="9" t="s">
        <v>14</v>
      </c>
      <c r="L7" s="10" t="s">
        <v>15</v>
      </c>
      <c r="M7" s="11" t="s">
        <v>16</v>
      </c>
      <c r="N7" s="9" t="s">
        <v>17</v>
      </c>
      <c r="O7" s="11" t="s">
        <v>18</v>
      </c>
      <c r="P7" s="9" t="s">
        <v>19</v>
      </c>
      <c r="Q7" s="11" t="s">
        <v>20</v>
      </c>
      <c r="R7" s="9" t="s">
        <v>21</v>
      </c>
      <c r="S7" s="11" t="s">
        <v>22</v>
      </c>
      <c r="T7" s="9" t="s">
        <v>23</v>
      </c>
      <c r="U7" s="9" t="s">
        <v>24</v>
      </c>
      <c r="V7" s="26" t="s">
        <v>25</v>
      </c>
      <c r="W7" s="26" t="s">
        <v>68</v>
      </c>
      <c r="X7" s="26" t="s">
        <v>69</v>
      </c>
      <c r="Y7" s="26" t="s">
        <v>70</v>
      </c>
      <c r="Z7" s="62"/>
      <c r="AA7" s="36" t="s">
        <v>71</v>
      </c>
    </row>
    <row r="8" spans="1:27" s="14" customFormat="1" ht="16.5" customHeight="1">
      <c r="A8" s="25">
        <f>+'[1]ZBIRNA za sve funkcije'!$A$1+1</f>
        <v>192</v>
      </c>
      <c r="B8" t="b">
        <f>IF(AA8&gt;0,MAX(A$8:A8))</f>
        <v>0</v>
      </c>
      <c r="C8" t="b">
        <f>IF(AND(J8&lt;1000,$AA8&gt;0),MAX($B7:$B7)+1)</f>
        <v>0</v>
      </c>
      <c r="D8" s="14">
        <v>2</v>
      </c>
      <c r="E8" s="31">
        <f>+S4</f>
        <v>0</v>
      </c>
      <c r="F8" s="33">
        <f>+S2</f>
        <v>13700</v>
      </c>
      <c r="G8" s="95">
        <f>IF(+H8=0,+IF(VLOOKUP($S2,'[4]šifre'!$A$5:$E$184,5,FALSE)&lt;100,VLOOKUP($S2,'[4]šifre'!$A$5:$B$184,2,FALSE),0),IF(MID(H8,3,1)=G$5,VALUE(LEFT(H8,2)),VALUE(LEFT(H8,1))))</f>
        <v>59</v>
      </c>
      <c r="H8" s="96">
        <f>+IF(VLOOKUP($S2,šifre!$A$5:$E$184,5,FALSE)=100,VLOOKUP($S2,šifre!$A$5:$B$184,2,FALSE),0)</f>
        <v>0</v>
      </c>
      <c r="I8" s="31">
        <f>+S3</f>
        <v>940</v>
      </c>
      <c r="J8" s="53">
        <v>511</v>
      </c>
      <c r="K8" s="54" t="s">
        <v>26</v>
      </c>
      <c r="L8" s="55">
        <f>SUM(L9:L12)</f>
        <v>0</v>
      </c>
      <c r="M8" s="55">
        <f aca="true" t="shared" si="0" ref="M8:U8">SUM(M9:M12)</f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Q8" s="55">
        <f t="shared" si="0"/>
        <v>0</v>
      </c>
      <c r="R8" s="55">
        <f t="shared" si="0"/>
        <v>0</v>
      </c>
      <c r="S8" s="55">
        <f t="shared" si="0"/>
        <v>0</v>
      </c>
      <c r="T8" s="55">
        <f t="shared" si="0"/>
        <v>0</v>
      </c>
      <c r="U8" s="55">
        <f t="shared" si="0"/>
        <v>0</v>
      </c>
      <c r="V8" s="55">
        <f>SUM(V9:V12)</f>
        <v>0</v>
      </c>
      <c r="W8" s="55">
        <f>SUM(W9:W12)</f>
        <v>0</v>
      </c>
      <c r="X8" s="55">
        <f>SUM(X9:X12)</f>
        <v>0</v>
      </c>
      <c r="Y8" s="55">
        <f>SUM(Y9:Y12)</f>
        <v>0</v>
      </c>
      <c r="Z8" s="55">
        <f>SUM(M8:Y8)</f>
        <v>0</v>
      </c>
      <c r="AA8" s="55">
        <f aca="true" t="shared" si="1" ref="AA8:AA45">SUM(L8:Y8)</f>
        <v>0</v>
      </c>
    </row>
    <row r="9" spans="1:27" s="14" customFormat="1" ht="16.5" customHeight="1">
      <c r="A9">
        <f aca="true" t="shared" si="2" ref="A9:A49">+IF(J9&gt;0,+A8+1,"")</f>
        <v>193</v>
      </c>
      <c r="B9" t="b">
        <f>IF($AA9&gt;0,MAX($B$8:$B8)+1)</f>
        <v>0</v>
      </c>
      <c r="C9" t="b">
        <f>IF(AND(J9&lt;1000,$AA9&gt;0),MAX($C$8:$C8)+1)</f>
        <v>0</v>
      </c>
      <c r="D9" s="14">
        <v>2</v>
      </c>
      <c r="E9" s="33">
        <f>+E8</f>
        <v>0</v>
      </c>
      <c r="F9" s="33">
        <f>+F8</f>
        <v>13700</v>
      </c>
      <c r="G9">
        <f>+G8</f>
        <v>59</v>
      </c>
      <c r="H9">
        <f aca="true" t="shared" si="3" ref="H9:H24">+H8</f>
        <v>0</v>
      </c>
      <c r="I9">
        <f aca="true" t="shared" si="4" ref="I9:I49">+I8</f>
        <v>940</v>
      </c>
      <c r="J9" s="15">
        <v>5111</v>
      </c>
      <c r="K9" s="16" t="s">
        <v>27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3">
        <f aca="true" t="shared" si="5" ref="Z9:Z45">SUM(M9:Y9)</f>
        <v>0</v>
      </c>
      <c r="AA9" s="13">
        <f t="shared" si="1"/>
        <v>0</v>
      </c>
    </row>
    <row r="10" spans="1:27" s="14" customFormat="1" ht="16.5" customHeight="1">
      <c r="A10">
        <f t="shared" si="2"/>
        <v>194</v>
      </c>
      <c r="B10" t="b">
        <f>IF($AA10&gt;0,MAX($B$8:$B9)+1)</f>
        <v>0</v>
      </c>
      <c r="C10" t="b">
        <f>IF(AND(J10&lt;1000,$AA10&gt;0),MAX($C$8:$C9)+1)</f>
        <v>0</v>
      </c>
      <c r="D10" s="14">
        <v>2</v>
      </c>
      <c r="E10" s="33">
        <f aca="true" t="shared" si="6" ref="E10:E45">+E9</f>
        <v>0</v>
      </c>
      <c r="F10" s="33">
        <f aca="true" t="shared" si="7" ref="F10:H45">+F9</f>
        <v>13700</v>
      </c>
      <c r="G10">
        <f t="shared" si="7"/>
        <v>59</v>
      </c>
      <c r="H10">
        <f t="shared" si="3"/>
        <v>0</v>
      </c>
      <c r="I10">
        <f t="shared" si="4"/>
        <v>940</v>
      </c>
      <c r="J10" s="15">
        <v>5112</v>
      </c>
      <c r="K10" s="16" t="s">
        <v>28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3">
        <f t="shared" si="5"/>
        <v>0</v>
      </c>
      <c r="AA10" s="13">
        <f t="shared" si="1"/>
        <v>0</v>
      </c>
    </row>
    <row r="11" spans="1:27" s="14" customFormat="1" ht="16.5" customHeight="1">
      <c r="A11">
        <f t="shared" si="2"/>
        <v>195</v>
      </c>
      <c r="B11" t="b">
        <f>IF($AA11&gt;0,MAX($B$8:$B10)+1)</f>
        <v>0</v>
      </c>
      <c r="C11" t="b">
        <f>IF(AND(J11&lt;1000,$AA11&gt;0),MAX($C$8:$C10)+1)</f>
        <v>0</v>
      </c>
      <c r="D11" s="14">
        <v>2</v>
      </c>
      <c r="E11" s="33">
        <f t="shared" si="6"/>
        <v>0</v>
      </c>
      <c r="F11" s="33">
        <f t="shared" si="7"/>
        <v>13700</v>
      </c>
      <c r="G11">
        <f t="shared" si="7"/>
        <v>59</v>
      </c>
      <c r="H11">
        <f t="shared" si="3"/>
        <v>0</v>
      </c>
      <c r="I11">
        <f t="shared" si="4"/>
        <v>940</v>
      </c>
      <c r="J11" s="15">
        <v>5113</v>
      </c>
      <c r="K11" s="16" t="s">
        <v>29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3">
        <f t="shared" si="5"/>
        <v>0</v>
      </c>
      <c r="AA11" s="13">
        <f t="shared" si="1"/>
        <v>0</v>
      </c>
    </row>
    <row r="12" spans="1:27" s="14" customFormat="1" ht="16.5" customHeight="1">
      <c r="A12">
        <f t="shared" si="2"/>
        <v>196</v>
      </c>
      <c r="B12" t="b">
        <f>IF($AA12&gt;0,MAX($B$8:$B11)+1)</f>
        <v>0</v>
      </c>
      <c r="C12" t="b">
        <f>IF(AND(J12&lt;1000,$AA12&gt;0),MAX($C$8:$C11)+1)</f>
        <v>0</v>
      </c>
      <c r="D12" s="14">
        <v>2</v>
      </c>
      <c r="E12" s="33">
        <f t="shared" si="6"/>
        <v>0</v>
      </c>
      <c r="F12" s="33">
        <f t="shared" si="7"/>
        <v>13700</v>
      </c>
      <c r="G12">
        <f t="shared" si="7"/>
        <v>59</v>
      </c>
      <c r="H12">
        <f t="shared" si="3"/>
        <v>0</v>
      </c>
      <c r="I12">
        <f t="shared" si="4"/>
        <v>940</v>
      </c>
      <c r="J12" s="15">
        <v>5114</v>
      </c>
      <c r="K12" s="16" t="s">
        <v>30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3">
        <f t="shared" si="5"/>
        <v>0</v>
      </c>
      <c r="AA12" s="13">
        <f t="shared" si="1"/>
        <v>0</v>
      </c>
    </row>
    <row r="13" spans="1:27" s="14" customFormat="1" ht="16.5" customHeight="1">
      <c r="A13">
        <f t="shared" si="2"/>
        <v>197</v>
      </c>
      <c r="B13">
        <f>IF($AA13&gt;0,MAX($B$8:$B12)+1)</f>
        <v>1</v>
      </c>
      <c r="C13">
        <f>IF(AND(J13&lt;1000,$AA13&gt;0),MAX($C$8:$C12)+1)</f>
        <v>1</v>
      </c>
      <c r="D13" s="14">
        <v>2</v>
      </c>
      <c r="E13" s="33">
        <f t="shared" si="6"/>
        <v>0</v>
      </c>
      <c r="F13" s="33">
        <f t="shared" si="7"/>
        <v>13700</v>
      </c>
      <c r="G13">
        <f t="shared" si="7"/>
        <v>59</v>
      </c>
      <c r="H13">
        <f t="shared" si="3"/>
        <v>0</v>
      </c>
      <c r="I13">
        <f t="shared" si="4"/>
        <v>940</v>
      </c>
      <c r="J13" s="53">
        <v>512</v>
      </c>
      <c r="K13" s="54" t="s">
        <v>31</v>
      </c>
      <c r="L13" s="55">
        <f>SUM(L14:L22)</f>
        <v>0</v>
      </c>
      <c r="M13" s="55">
        <f aca="true" t="shared" si="8" ref="M13:U13">SUM(M14:M22)</f>
        <v>370000</v>
      </c>
      <c r="N13" s="55">
        <f t="shared" si="8"/>
        <v>0</v>
      </c>
      <c r="O13" s="55">
        <f t="shared" si="8"/>
        <v>0</v>
      </c>
      <c r="P13" s="55">
        <f t="shared" si="8"/>
        <v>80000</v>
      </c>
      <c r="Q13" s="55">
        <f t="shared" si="8"/>
        <v>0</v>
      </c>
      <c r="R13" s="55">
        <f t="shared" si="8"/>
        <v>0</v>
      </c>
      <c r="S13" s="55">
        <f t="shared" si="8"/>
        <v>0</v>
      </c>
      <c r="T13" s="55">
        <f t="shared" si="8"/>
        <v>0</v>
      </c>
      <c r="U13" s="55">
        <f t="shared" si="8"/>
        <v>0</v>
      </c>
      <c r="V13" s="55">
        <f>SUM(V14:V22)</f>
        <v>0</v>
      </c>
      <c r="W13" s="55">
        <f>SUM(W14:W22)</f>
        <v>0</v>
      </c>
      <c r="X13" s="55">
        <f>SUM(X14:X22)</f>
        <v>0</v>
      </c>
      <c r="Y13" s="55">
        <f>SUM(Y14:Y22)</f>
        <v>0</v>
      </c>
      <c r="Z13" s="55">
        <f t="shared" si="5"/>
        <v>450000</v>
      </c>
      <c r="AA13" s="55">
        <v>1170000</v>
      </c>
    </row>
    <row r="14" spans="1:27" s="14" customFormat="1" ht="16.5" customHeight="1">
      <c r="A14">
        <f t="shared" si="2"/>
        <v>198</v>
      </c>
      <c r="B14" t="b">
        <f>IF($AA14&gt;0,MAX($B$8:$B13)+1)</f>
        <v>0</v>
      </c>
      <c r="C14" t="b">
        <f>IF(AND(J14&lt;1000,$AA14&gt;0),MAX($C$8:$C13)+1)</f>
        <v>0</v>
      </c>
      <c r="D14" s="14">
        <v>2</v>
      </c>
      <c r="E14" s="33">
        <f t="shared" si="6"/>
        <v>0</v>
      </c>
      <c r="F14" s="33">
        <f t="shared" si="7"/>
        <v>13700</v>
      </c>
      <c r="G14">
        <f t="shared" si="7"/>
        <v>59</v>
      </c>
      <c r="H14">
        <f t="shared" si="3"/>
        <v>0</v>
      </c>
      <c r="I14">
        <f t="shared" si="4"/>
        <v>940</v>
      </c>
      <c r="J14" s="15">
        <v>5121</v>
      </c>
      <c r="K14" s="16" t="s">
        <v>32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3">
        <f t="shared" si="5"/>
        <v>0</v>
      </c>
      <c r="AA14" s="13">
        <f t="shared" si="1"/>
        <v>0</v>
      </c>
    </row>
    <row r="15" spans="1:27" s="14" customFormat="1" ht="16.5" customHeight="1">
      <c r="A15">
        <f t="shared" si="2"/>
        <v>199</v>
      </c>
      <c r="B15">
        <f>IF($AA15&gt;0,MAX($B$8:$B14)+1)</f>
        <v>2</v>
      </c>
      <c r="C15" t="b">
        <f>IF(AND(J15&lt;1000,$AA15&gt;0),MAX($C$8:$C14)+1)</f>
        <v>0</v>
      </c>
      <c r="D15" s="14">
        <v>2</v>
      </c>
      <c r="E15" s="33">
        <f t="shared" si="6"/>
        <v>0</v>
      </c>
      <c r="F15" s="33">
        <f t="shared" si="7"/>
        <v>13700</v>
      </c>
      <c r="G15">
        <f t="shared" si="7"/>
        <v>59</v>
      </c>
      <c r="H15">
        <f t="shared" si="3"/>
        <v>0</v>
      </c>
      <c r="I15">
        <f t="shared" si="4"/>
        <v>940</v>
      </c>
      <c r="J15" s="15">
        <v>5122</v>
      </c>
      <c r="K15" s="16" t="s">
        <v>33</v>
      </c>
      <c r="L15" s="17"/>
      <c r="M15" s="17">
        <v>150000</v>
      </c>
      <c r="N15" s="17"/>
      <c r="O15" s="17"/>
      <c r="P15" s="17">
        <v>80000</v>
      </c>
      <c r="Q15" s="17"/>
      <c r="R15" s="17"/>
      <c r="S15" s="17"/>
      <c r="T15" s="17"/>
      <c r="U15" s="17"/>
      <c r="V15" s="17"/>
      <c r="W15" s="17"/>
      <c r="X15" s="17"/>
      <c r="Y15" s="17"/>
      <c r="Z15" s="13">
        <f t="shared" si="5"/>
        <v>230000</v>
      </c>
      <c r="AA15" s="13">
        <v>280000</v>
      </c>
    </row>
    <row r="16" spans="1:27" s="14" customFormat="1" ht="16.5" customHeight="1">
      <c r="A16">
        <f t="shared" si="2"/>
        <v>200</v>
      </c>
      <c r="B16" t="b">
        <f>IF($AA16&gt;0,MAX($B$8:$B15)+1)</f>
        <v>0</v>
      </c>
      <c r="C16" t="b">
        <f>IF(AND(J16&lt;1000,$AA16&gt;0),MAX($C$8:$C15)+1)</f>
        <v>0</v>
      </c>
      <c r="D16" s="14">
        <v>2</v>
      </c>
      <c r="E16" s="33">
        <f t="shared" si="6"/>
        <v>0</v>
      </c>
      <c r="F16" s="33">
        <f t="shared" si="7"/>
        <v>13700</v>
      </c>
      <c r="G16">
        <f t="shared" si="7"/>
        <v>59</v>
      </c>
      <c r="H16">
        <f t="shared" si="3"/>
        <v>0</v>
      </c>
      <c r="I16">
        <f t="shared" si="4"/>
        <v>940</v>
      </c>
      <c r="J16" s="15">
        <v>5123</v>
      </c>
      <c r="K16" s="16" t="s">
        <v>34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">
        <f t="shared" si="5"/>
        <v>0</v>
      </c>
      <c r="AA16" s="13">
        <f t="shared" si="1"/>
        <v>0</v>
      </c>
    </row>
    <row r="17" spans="1:27" s="14" customFormat="1" ht="16.5" customHeight="1">
      <c r="A17">
        <f t="shared" si="2"/>
        <v>201</v>
      </c>
      <c r="B17" t="b">
        <f>IF($AA17&gt;0,MAX($B$8:$B16)+1)</f>
        <v>0</v>
      </c>
      <c r="C17" t="b">
        <f>IF(AND(J17&lt;1000,$AA17&gt;0),MAX($C$8:$C16)+1)</f>
        <v>0</v>
      </c>
      <c r="D17" s="14">
        <v>2</v>
      </c>
      <c r="E17" s="33">
        <f t="shared" si="6"/>
        <v>0</v>
      </c>
      <c r="F17" s="33">
        <f t="shared" si="7"/>
        <v>13700</v>
      </c>
      <c r="G17">
        <f t="shared" si="7"/>
        <v>59</v>
      </c>
      <c r="H17">
        <f t="shared" si="3"/>
        <v>0</v>
      </c>
      <c r="I17">
        <f t="shared" si="4"/>
        <v>940</v>
      </c>
      <c r="J17" s="15">
        <v>5124</v>
      </c>
      <c r="K17" s="16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3">
        <f t="shared" si="5"/>
        <v>0</v>
      </c>
      <c r="AA17" s="13">
        <f t="shared" si="1"/>
        <v>0</v>
      </c>
    </row>
    <row r="18" spans="1:27" s="14" customFormat="1" ht="16.5" customHeight="1">
      <c r="A18">
        <f t="shared" si="2"/>
        <v>202</v>
      </c>
      <c r="B18" t="b">
        <f>IF($AA18&gt;0,MAX($B$8:$B17)+1)</f>
        <v>0</v>
      </c>
      <c r="C18" t="b">
        <f>IF(AND(J18&lt;1000,$AA18&gt;0),MAX($C$8:$C17)+1)</f>
        <v>0</v>
      </c>
      <c r="D18" s="14">
        <v>2</v>
      </c>
      <c r="E18" s="33">
        <f t="shared" si="6"/>
        <v>0</v>
      </c>
      <c r="F18" s="33">
        <f t="shared" si="7"/>
        <v>13700</v>
      </c>
      <c r="G18">
        <f t="shared" si="7"/>
        <v>59</v>
      </c>
      <c r="H18">
        <f t="shared" si="3"/>
        <v>0</v>
      </c>
      <c r="I18">
        <f t="shared" si="4"/>
        <v>940</v>
      </c>
      <c r="J18" s="15">
        <v>5125</v>
      </c>
      <c r="K18" s="16" t="s">
        <v>36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3">
        <f t="shared" si="5"/>
        <v>0</v>
      </c>
      <c r="AA18" s="13">
        <f t="shared" si="1"/>
        <v>0</v>
      </c>
    </row>
    <row r="19" spans="1:27" s="14" customFormat="1" ht="16.5" customHeight="1">
      <c r="A19">
        <f t="shared" si="2"/>
        <v>203</v>
      </c>
      <c r="B19">
        <f>IF($AA19&gt;0,MAX($B$8:$B18)+1)</f>
        <v>3</v>
      </c>
      <c r="C19" t="b">
        <f>IF(AND(J19&lt;1000,$AA19&gt;0),MAX($C$8:$C18)+1)</f>
        <v>0</v>
      </c>
      <c r="D19" s="14">
        <v>2</v>
      </c>
      <c r="E19" s="33">
        <f t="shared" si="6"/>
        <v>0</v>
      </c>
      <c r="F19" s="33">
        <f t="shared" si="7"/>
        <v>13700</v>
      </c>
      <c r="G19">
        <f t="shared" si="7"/>
        <v>59</v>
      </c>
      <c r="H19">
        <f t="shared" si="3"/>
        <v>0</v>
      </c>
      <c r="I19">
        <f t="shared" si="4"/>
        <v>940</v>
      </c>
      <c r="J19" s="15">
        <v>5126</v>
      </c>
      <c r="K19" s="16" t="s">
        <v>37</v>
      </c>
      <c r="L19" s="17"/>
      <c r="M19" s="17">
        <v>200000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3">
        <f t="shared" si="5"/>
        <v>200000</v>
      </c>
      <c r="AA19" s="13">
        <v>870000</v>
      </c>
    </row>
    <row r="20" spans="1:27" s="14" customFormat="1" ht="16.5" customHeight="1">
      <c r="A20">
        <f t="shared" si="2"/>
        <v>204</v>
      </c>
      <c r="B20" t="b">
        <f>IF($AA20&gt;0,MAX($B$8:$B19)+1)</f>
        <v>0</v>
      </c>
      <c r="C20" t="b">
        <f>IF(AND(J20&lt;1000,$AA20&gt;0),MAX($C$8:$C19)+1)</f>
        <v>0</v>
      </c>
      <c r="D20" s="14">
        <v>2</v>
      </c>
      <c r="E20" s="33">
        <f t="shared" si="6"/>
        <v>0</v>
      </c>
      <c r="F20" s="33">
        <f t="shared" si="7"/>
        <v>13700</v>
      </c>
      <c r="G20">
        <f t="shared" si="7"/>
        <v>59</v>
      </c>
      <c r="H20">
        <f t="shared" si="3"/>
        <v>0</v>
      </c>
      <c r="I20">
        <f t="shared" si="4"/>
        <v>940</v>
      </c>
      <c r="J20" s="15">
        <v>5127</v>
      </c>
      <c r="K20" s="16" t="s">
        <v>38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3">
        <f t="shared" si="5"/>
        <v>0</v>
      </c>
      <c r="AA20" s="13">
        <f t="shared" si="1"/>
        <v>0</v>
      </c>
    </row>
    <row r="21" spans="1:27" s="14" customFormat="1" ht="16.5" customHeight="1">
      <c r="A21">
        <f t="shared" si="2"/>
        <v>205</v>
      </c>
      <c r="B21" t="b">
        <f>IF($AA21&gt;0,MAX($B$8:$B20)+1)</f>
        <v>0</v>
      </c>
      <c r="C21" t="b">
        <f>IF(AND(J21&lt;1000,$AA21&gt;0),MAX($C$8:$C20)+1)</f>
        <v>0</v>
      </c>
      <c r="D21" s="14">
        <v>2</v>
      </c>
      <c r="E21" s="33">
        <f t="shared" si="6"/>
        <v>0</v>
      </c>
      <c r="F21" s="33">
        <f t="shared" si="7"/>
        <v>13700</v>
      </c>
      <c r="G21">
        <f t="shared" si="7"/>
        <v>59</v>
      </c>
      <c r="H21">
        <f t="shared" si="3"/>
        <v>0</v>
      </c>
      <c r="I21">
        <f t="shared" si="4"/>
        <v>940</v>
      </c>
      <c r="J21" s="15">
        <v>5128</v>
      </c>
      <c r="K21" s="16" t="s">
        <v>39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3">
        <f t="shared" si="5"/>
        <v>0</v>
      </c>
      <c r="AA21" s="13">
        <f t="shared" si="1"/>
        <v>0</v>
      </c>
    </row>
    <row r="22" spans="1:27" s="14" customFormat="1" ht="30" customHeight="1">
      <c r="A22">
        <f t="shared" si="2"/>
        <v>206</v>
      </c>
      <c r="B22">
        <f>IF($AA22&gt;0,MAX($B$8:$B21)+1)</f>
        <v>4</v>
      </c>
      <c r="C22" t="b">
        <f>IF(AND(J22&lt;1000,$AA22&gt;0),MAX($C$8:$C21)+1)</f>
        <v>0</v>
      </c>
      <c r="D22" s="14">
        <v>2</v>
      </c>
      <c r="E22" s="33">
        <f t="shared" si="6"/>
        <v>0</v>
      </c>
      <c r="F22" s="33">
        <f t="shared" si="7"/>
        <v>13700</v>
      </c>
      <c r="G22">
        <f t="shared" si="7"/>
        <v>59</v>
      </c>
      <c r="H22">
        <f t="shared" si="3"/>
        <v>0</v>
      </c>
      <c r="I22">
        <f t="shared" si="4"/>
        <v>940</v>
      </c>
      <c r="J22" s="15">
        <v>5129</v>
      </c>
      <c r="K22" s="16" t="s">
        <v>40</v>
      </c>
      <c r="L22" s="17"/>
      <c r="M22" s="17">
        <v>20000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3">
        <f t="shared" si="5"/>
        <v>20000</v>
      </c>
      <c r="AA22" s="13">
        <f t="shared" si="1"/>
        <v>20000</v>
      </c>
    </row>
    <row r="23" spans="1:27" s="14" customFormat="1" ht="16.5" customHeight="1">
      <c r="A23">
        <f t="shared" si="2"/>
        <v>207</v>
      </c>
      <c r="B23" t="b">
        <f>IF($AA23&gt;0,MAX($B$8:$B22)+1)</f>
        <v>0</v>
      </c>
      <c r="C23" t="b">
        <f>IF(AND(J23&lt;1000,$AA23&gt;0),MAX($C$8:$C22)+1)</f>
        <v>0</v>
      </c>
      <c r="D23" s="14">
        <v>2</v>
      </c>
      <c r="E23" s="33">
        <f t="shared" si="6"/>
        <v>0</v>
      </c>
      <c r="F23" s="33">
        <f t="shared" si="7"/>
        <v>13700</v>
      </c>
      <c r="G23">
        <f t="shared" si="7"/>
        <v>59</v>
      </c>
      <c r="H23">
        <f t="shared" si="3"/>
        <v>0</v>
      </c>
      <c r="I23">
        <f t="shared" si="4"/>
        <v>940</v>
      </c>
      <c r="J23" s="53">
        <v>513</v>
      </c>
      <c r="K23" s="54" t="s">
        <v>41</v>
      </c>
      <c r="L23" s="55">
        <f aca="true" t="shared" si="9" ref="L23:Y23">SUM(L24:L24)</f>
        <v>0</v>
      </c>
      <c r="M23" s="55">
        <f t="shared" si="9"/>
        <v>0</v>
      </c>
      <c r="N23" s="55">
        <f t="shared" si="9"/>
        <v>0</v>
      </c>
      <c r="O23" s="55">
        <f t="shared" si="9"/>
        <v>0</v>
      </c>
      <c r="P23" s="55">
        <f t="shared" si="9"/>
        <v>0</v>
      </c>
      <c r="Q23" s="55">
        <f t="shared" si="9"/>
        <v>0</v>
      </c>
      <c r="R23" s="55">
        <f t="shared" si="9"/>
        <v>0</v>
      </c>
      <c r="S23" s="55">
        <f t="shared" si="9"/>
        <v>0</v>
      </c>
      <c r="T23" s="55">
        <f t="shared" si="9"/>
        <v>0</v>
      </c>
      <c r="U23" s="55">
        <f t="shared" si="9"/>
        <v>0</v>
      </c>
      <c r="V23" s="55">
        <f t="shared" si="9"/>
        <v>0</v>
      </c>
      <c r="W23" s="55">
        <f t="shared" si="9"/>
        <v>0</v>
      </c>
      <c r="X23" s="55">
        <f t="shared" si="9"/>
        <v>0</v>
      </c>
      <c r="Y23" s="55">
        <f t="shared" si="9"/>
        <v>0</v>
      </c>
      <c r="Z23" s="55">
        <f t="shared" si="5"/>
        <v>0</v>
      </c>
      <c r="AA23" s="55">
        <f t="shared" si="1"/>
        <v>0</v>
      </c>
    </row>
    <row r="24" spans="1:27" s="14" customFormat="1" ht="16.5" customHeight="1">
      <c r="A24">
        <f t="shared" si="2"/>
        <v>208</v>
      </c>
      <c r="B24" t="b">
        <f>IF($AA24&gt;0,MAX($B$8:$B23)+1)</f>
        <v>0</v>
      </c>
      <c r="C24" t="b">
        <f>IF(AND(J24&lt;1000,$AA24&gt;0),MAX($C$8:$C23)+1)</f>
        <v>0</v>
      </c>
      <c r="D24" s="14">
        <v>2</v>
      </c>
      <c r="E24" s="33">
        <f t="shared" si="6"/>
        <v>0</v>
      </c>
      <c r="F24" s="33">
        <f t="shared" si="7"/>
        <v>13700</v>
      </c>
      <c r="G24">
        <f t="shared" si="7"/>
        <v>59</v>
      </c>
      <c r="H24">
        <f t="shared" si="3"/>
        <v>0</v>
      </c>
      <c r="I24">
        <f t="shared" si="4"/>
        <v>940</v>
      </c>
      <c r="J24" s="15">
        <v>5131</v>
      </c>
      <c r="K24" s="16" t="s">
        <v>41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3">
        <f t="shared" si="5"/>
        <v>0</v>
      </c>
      <c r="AA24" s="13">
        <f t="shared" si="1"/>
        <v>0</v>
      </c>
    </row>
    <row r="25" spans="1:27" s="14" customFormat="1" ht="16.5" customHeight="1">
      <c r="A25">
        <f t="shared" si="2"/>
        <v>209</v>
      </c>
      <c r="B25" t="b">
        <f>IF($AA25&gt;0,MAX($B$8:$B24)+1)</f>
        <v>0</v>
      </c>
      <c r="C25" t="b">
        <f>IF(AND(J25&lt;1000,$AA25&gt;0),MAX($C$8:$C24)+1)</f>
        <v>0</v>
      </c>
      <c r="D25" s="14">
        <v>2</v>
      </c>
      <c r="E25" s="33">
        <f t="shared" si="6"/>
        <v>0</v>
      </c>
      <c r="F25" s="33">
        <f t="shared" si="7"/>
        <v>13700</v>
      </c>
      <c r="G25">
        <f t="shared" si="7"/>
        <v>59</v>
      </c>
      <c r="H25">
        <f t="shared" si="7"/>
        <v>0</v>
      </c>
      <c r="I25">
        <f t="shared" si="4"/>
        <v>940</v>
      </c>
      <c r="J25" s="56">
        <v>514</v>
      </c>
      <c r="K25" s="54" t="s">
        <v>42</v>
      </c>
      <c r="L25" s="55">
        <f aca="true" t="shared" si="10" ref="L25:Y25">SUM(L26:L26)</f>
        <v>0</v>
      </c>
      <c r="M25" s="55">
        <f t="shared" si="10"/>
        <v>0</v>
      </c>
      <c r="N25" s="55">
        <f t="shared" si="10"/>
        <v>0</v>
      </c>
      <c r="O25" s="55">
        <f t="shared" si="10"/>
        <v>0</v>
      </c>
      <c r="P25" s="55">
        <f t="shared" si="10"/>
        <v>0</v>
      </c>
      <c r="Q25" s="55">
        <f t="shared" si="10"/>
        <v>0</v>
      </c>
      <c r="R25" s="55">
        <f t="shared" si="10"/>
        <v>0</v>
      </c>
      <c r="S25" s="55">
        <f t="shared" si="10"/>
        <v>0</v>
      </c>
      <c r="T25" s="55">
        <f t="shared" si="10"/>
        <v>0</v>
      </c>
      <c r="U25" s="55">
        <f t="shared" si="10"/>
        <v>0</v>
      </c>
      <c r="V25" s="55">
        <f t="shared" si="10"/>
        <v>0</v>
      </c>
      <c r="W25" s="55">
        <f t="shared" si="10"/>
        <v>0</v>
      </c>
      <c r="X25" s="55">
        <f t="shared" si="10"/>
        <v>0</v>
      </c>
      <c r="Y25" s="55">
        <f t="shared" si="10"/>
        <v>0</v>
      </c>
      <c r="Z25" s="55">
        <f t="shared" si="5"/>
        <v>0</v>
      </c>
      <c r="AA25" s="55">
        <f t="shared" si="1"/>
        <v>0</v>
      </c>
    </row>
    <row r="26" spans="1:27" s="14" customFormat="1" ht="16.5" customHeight="1">
      <c r="A26">
        <f t="shared" si="2"/>
        <v>210</v>
      </c>
      <c r="B26" t="b">
        <f>IF($AA26&gt;0,MAX($B$8:$B25)+1)</f>
        <v>0</v>
      </c>
      <c r="C26" t="b">
        <f>IF(AND(J26&lt;1000,$AA26&gt;0),MAX($C$8:$C25)+1)</f>
        <v>0</v>
      </c>
      <c r="D26" s="14">
        <v>2</v>
      </c>
      <c r="E26" s="33">
        <f t="shared" si="6"/>
        <v>0</v>
      </c>
      <c r="F26" s="33">
        <f t="shared" si="7"/>
        <v>13700</v>
      </c>
      <c r="G26">
        <f t="shared" si="7"/>
        <v>59</v>
      </c>
      <c r="H26">
        <f t="shared" si="7"/>
        <v>0</v>
      </c>
      <c r="I26">
        <f t="shared" si="4"/>
        <v>940</v>
      </c>
      <c r="J26" s="32">
        <v>5141</v>
      </c>
      <c r="K26" s="16" t="s">
        <v>42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3">
        <f t="shared" si="5"/>
        <v>0</v>
      </c>
      <c r="AA26" s="13">
        <f t="shared" si="1"/>
        <v>0</v>
      </c>
    </row>
    <row r="27" spans="1:27" s="14" customFormat="1" ht="16.5" customHeight="1">
      <c r="A27">
        <f t="shared" si="2"/>
        <v>211</v>
      </c>
      <c r="B27">
        <f>IF($AA27&gt;0,MAX($B$8:$B26)+1)</f>
        <v>5</v>
      </c>
      <c r="C27">
        <f>IF(AND(J27&lt;1000,$AA27&gt;0),MAX($C$8:$C26)+1)</f>
        <v>2</v>
      </c>
      <c r="D27" s="14">
        <v>2</v>
      </c>
      <c r="E27" s="33">
        <f t="shared" si="6"/>
        <v>0</v>
      </c>
      <c r="F27" s="33">
        <f t="shared" si="7"/>
        <v>13700</v>
      </c>
      <c r="G27">
        <f t="shared" si="7"/>
        <v>59</v>
      </c>
      <c r="H27">
        <f t="shared" si="7"/>
        <v>0</v>
      </c>
      <c r="I27">
        <f t="shared" si="4"/>
        <v>940</v>
      </c>
      <c r="J27" s="56">
        <v>515</v>
      </c>
      <c r="K27" s="54" t="s">
        <v>43</v>
      </c>
      <c r="L27" s="55">
        <f aca="true" t="shared" si="11" ref="L27:Y27">SUM(L28:L28)</f>
        <v>0</v>
      </c>
      <c r="M27" s="55">
        <f t="shared" si="11"/>
        <v>40000</v>
      </c>
      <c r="N27" s="55">
        <f t="shared" si="11"/>
        <v>0</v>
      </c>
      <c r="O27" s="55">
        <f t="shared" si="11"/>
        <v>0</v>
      </c>
      <c r="P27" s="55">
        <f t="shared" si="11"/>
        <v>50000</v>
      </c>
      <c r="Q27" s="55">
        <f t="shared" si="11"/>
        <v>0</v>
      </c>
      <c r="R27" s="55">
        <f t="shared" si="11"/>
        <v>0</v>
      </c>
      <c r="S27" s="55">
        <f t="shared" si="11"/>
        <v>0</v>
      </c>
      <c r="T27" s="55">
        <f t="shared" si="11"/>
        <v>0</v>
      </c>
      <c r="U27" s="55">
        <f t="shared" si="11"/>
        <v>0</v>
      </c>
      <c r="V27" s="55">
        <f t="shared" si="11"/>
        <v>0</v>
      </c>
      <c r="W27" s="55">
        <f t="shared" si="11"/>
        <v>0</v>
      </c>
      <c r="X27" s="55">
        <f t="shared" si="11"/>
        <v>0</v>
      </c>
      <c r="Y27" s="55">
        <f t="shared" si="11"/>
        <v>0</v>
      </c>
      <c r="Z27" s="55">
        <f t="shared" si="5"/>
        <v>90000</v>
      </c>
      <c r="AA27" s="55">
        <v>100000</v>
      </c>
    </row>
    <row r="28" spans="1:27" s="14" customFormat="1" ht="16.5" customHeight="1">
      <c r="A28">
        <f t="shared" si="2"/>
        <v>212</v>
      </c>
      <c r="B28">
        <f>IF($AA28&gt;0,MAX($B$8:$B27)+1)</f>
        <v>6</v>
      </c>
      <c r="C28" t="b">
        <f>IF(AND(J28&lt;1000,$AA28&gt;0),MAX($C$8:$C27)+1)</f>
        <v>0</v>
      </c>
      <c r="D28" s="14">
        <v>2</v>
      </c>
      <c r="E28" s="33">
        <f t="shared" si="6"/>
        <v>0</v>
      </c>
      <c r="F28" s="33">
        <f t="shared" si="7"/>
        <v>13700</v>
      </c>
      <c r="G28">
        <f t="shared" si="7"/>
        <v>59</v>
      </c>
      <c r="H28">
        <f t="shared" si="7"/>
        <v>0</v>
      </c>
      <c r="I28">
        <f t="shared" si="4"/>
        <v>940</v>
      </c>
      <c r="J28" s="32">
        <v>5151</v>
      </c>
      <c r="K28" s="16" t="s">
        <v>43</v>
      </c>
      <c r="L28" s="17"/>
      <c r="M28" s="17">
        <v>40000</v>
      </c>
      <c r="N28" s="17"/>
      <c r="O28" s="17"/>
      <c r="P28" s="17">
        <v>50000</v>
      </c>
      <c r="Q28" s="17"/>
      <c r="R28" s="17"/>
      <c r="S28" s="17"/>
      <c r="T28" s="17"/>
      <c r="U28" s="17"/>
      <c r="V28" s="17"/>
      <c r="W28" s="17"/>
      <c r="X28" s="17"/>
      <c r="Y28" s="17"/>
      <c r="Z28" s="13">
        <f t="shared" si="5"/>
        <v>90000</v>
      </c>
      <c r="AA28" s="13">
        <v>100000</v>
      </c>
    </row>
    <row r="29" spans="1:27" s="14" customFormat="1" ht="16.5" customHeight="1">
      <c r="A29">
        <f t="shared" si="2"/>
        <v>213</v>
      </c>
      <c r="B29" t="b">
        <f>IF($AA29&gt;0,MAX($B$8:$B28)+1)</f>
        <v>0</v>
      </c>
      <c r="C29" t="b">
        <f>IF(AND(J29&lt;1000,$AA29&gt;0),MAX($C$8:$C28)+1)</f>
        <v>0</v>
      </c>
      <c r="D29" s="14">
        <v>2</v>
      </c>
      <c r="E29" s="33">
        <f t="shared" si="6"/>
        <v>0</v>
      </c>
      <c r="F29" s="33">
        <f t="shared" si="7"/>
        <v>13700</v>
      </c>
      <c r="G29">
        <f t="shared" si="7"/>
        <v>59</v>
      </c>
      <c r="H29">
        <f t="shared" si="7"/>
        <v>0</v>
      </c>
      <c r="I29">
        <f t="shared" si="4"/>
        <v>940</v>
      </c>
      <c r="J29" s="53">
        <v>521</v>
      </c>
      <c r="K29" s="54" t="s">
        <v>44</v>
      </c>
      <c r="L29" s="55">
        <f>L30</f>
        <v>0</v>
      </c>
      <c r="M29" s="55">
        <f aca="true" t="shared" si="12" ref="M29:Y29">M30</f>
        <v>0</v>
      </c>
      <c r="N29" s="55">
        <f t="shared" si="12"/>
        <v>0</v>
      </c>
      <c r="O29" s="55">
        <f t="shared" si="12"/>
        <v>0</v>
      </c>
      <c r="P29" s="55">
        <f t="shared" si="12"/>
        <v>0</v>
      </c>
      <c r="Q29" s="55">
        <f t="shared" si="12"/>
        <v>0</v>
      </c>
      <c r="R29" s="55">
        <f t="shared" si="12"/>
        <v>0</v>
      </c>
      <c r="S29" s="55">
        <f t="shared" si="12"/>
        <v>0</v>
      </c>
      <c r="T29" s="55">
        <f t="shared" si="12"/>
        <v>0</v>
      </c>
      <c r="U29" s="55">
        <f t="shared" si="12"/>
        <v>0</v>
      </c>
      <c r="V29" s="55">
        <f t="shared" si="12"/>
        <v>0</v>
      </c>
      <c r="W29" s="55">
        <f t="shared" si="12"/>
        <v>0</v>
      </c>
      <c r="X29" s="55">
        <f t="shared" si="12"/>
        <v>0</v>
      </c>
      <c r="Y29" s="55">
        <f t="shared" si="12"/>
        <v>0</v>
      </c>
      <c r="Z29" s="55">
        <f t="shared" si="5"/>
        <v>0</v>
      </c>
      <c r="AA29" s="55">
        <f t="shared" si="1"/>
        <v>0</v>
      </c>
    </row>
    <row r="30" spans="1:27" s="14" customFormat="1" ht="16.5" customHeight="1">
      <c r="A30">
        <f t="shared" si="2"/>
        <v>214</v>
      </c>
      <c r="B30" t="b">
        <f>IF($AA30&gt;0,MAX($B$8:$B29)+1)</f>
        <v>0</v>
      </c>
      <c r="C30" t="b">
        <f>IF(AND(J30&lt;1000,$AA30&gt;0),MAX($C$8:$C29)+1)</f>
        <v>0</v>
      </c>
      <c r="D30" s="14">
        <v>2</v>
      </c>
      <c r="E30" s="33">
        <f t="shared" si="6"/>
        <v>0</v>
      </c>
      <c r="F30" s="33">
        <f t="shared" si="7"/>
        <v>13700</v>
      </c>
      <c r="G30">
        <f t="shared" si="7"/>
        <v>59</v>
      </c>
      <c r="H30">
        <f t="shared" si="7"/>
        <v>0</v>
      </c>
      <c r="I30">
        <f t="shared" si="4"/>
        <v>940</v>
      </c>
      <c r="J30" s="15">
        <v>5211</v>
      </c>
      <c r="K30" s="16" t="s">
        <v>44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3">
        <f t="shared" si="5"/>
        <v>0</v>
      </c>
      <c r="AA30" s="13">
        <f t="shared" si="1"/>
        <v>0</v>
      </c>
    </row>
    <row r="31" spans="1:27" s="14" customFormat="1" ht="16.5" customHeight="1">
      <c r="A31">
        <f t="shared" si="2"/>
        <v>215</v>
      </c>
      <c r="B31" t="b">
        <f>IF($AA31&gt;0,MAX($B$8:$B30)+1)</f>
        <v>0</v>
      </c>
      <c r="C31" t="b">
        <f>IF(AND(J31&lt;1000,$AA31&gt;0),MAX($C$8:$C30)+1)</f>
        <v>0</v>
      </c>
      <c r="D31" s="14">
        <v>2</v>
      </c>
      <c r="E31" s="33">
        <f t="shared" si="6"/>
        <v>0</v>
      </c>
      <c r="F31" s="33">
        <f t="shared" si="7"/>
        <v>13700</v>
      </c>
      <c r="G31">
        <f t="shared" si="7"/>
        <v>59</v>
      </c>
      <c r="H31">
        <f t="shared" si="7"/>
        <v>0</v>
      </c>
      <c r="I31">
        <f t="shared" si="4"/>
        <v>940</v>
      </c>
      <c r="J31" s="53">
        <v>522</v>
      </c>
      <c r="K31" s="54" t="s">
        <v>45</v>
      </c>
      <c r="L31" s="55">
        <f>SUM(L32:L34)</f>
        <v>0</v>
      </c>
      <c r="M31" s="55">
        <f aca="true" t="shared" si="13" ref="M31:U31">SUM(M32:M34)</f>
        <v>0</v>
      </c>
      <c r="N31" s="55">
        <f t="shared" si="13"/>
        <v>0</v>
      </c>
      <c r="O31" s="55">
        <f t="shared" si="13"/>
        <v>0</v>
      </c>
      <c r="P31" s="55">
        <f t="shared" si="13"/>
        <v>0</v>
      </c>
      <c r="Q31" s="55">
        <f t="shared" si="13"/>
        <v>0</v>
      </c>
      <c r="R31" s="55">
        <f t="shared" si="13"/>
        <v>0</v>
      </c>
      <c r="S31" s="55">
        <f t="shared" si="13"/>
        <v>0</v>
      </c>
      <c r="T31" s="55">
        <f t="shared" si="13"/>
        <v>0</v>
      </c>
      <c r="U31" s="55">
        <f t="shared" si="13"/>
        <v>0</v>
      </c>
      <c r="V31" s="55">
        <f>SUM(V32:V34)</f>
        <v>0</v>
      </c>
      <c r="W31" s="55">
        <f>SUM(W32:W34)</f>
        <v>0</v>
      </c>
      <c r="X31" s="55">
        <f>SUM(X32:X34)</f>
        <v>0</v>
      </c>
      <c r="Y31" s="55">
        <f>SUM(Y32:Y34)</f>
        <v>0</v>
      </c>
      <c r="Z31" s="55">
        <f t="shared" si="5"/>
        <v>0</v>
      </c>
      <c r="AA31" s="55">
        <f t="shared" si="1"/>
        <v>0</v>
      </c>
    </row>
    <row r="32" spans="1:27" s="14" customFormat="1" ht="16.5" customHeight="1">
      <c r="A32">
        <f t="shared" si="2"/>
        <v>216</v>
      </c>
      <c r="B32" t="b">
        <f>IF($AA32&gt;0,MAX($B$8:$B31)+1)</f>
        <v>0</v>
      </c>
      <c r="C32" t="b">
        <f>IF(AND(J32&lt;1000,$AA32&gt;0),MAX($C$8:$C31)+1)</f>
        <v>0</v>
      </c>
      <c r="D32" s="14">
        <v>2</v>
      </c>
      <c r="E32" s="33">
        <f t="shared" si="6"/>
        <v>0</v>
      </c>
      <c r="F32" s="33">
        <f t="shared" si="7"/>
        <v>13700</v>
      </c>
      <c r="G32">
        <f t="shared" si="7"/>
        <v>59</v>
      </c>
      <c r="H32">
        <f t="shared" si="7"/>
        <v>0</v>
      </c>
      <c r="I32">
        <f t="shared" si="4"/>
        <v>940</v>
      </c>
      <c r="J32" s="15">
        <v>5221</v>
      </c>
      <c r="K32" s="16" t="s">
        <v>46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3">
        <f t="shared" si="5"/>
        <v>0</v>
      </c>
      <c r="AA32" s="13">
        <f t="shared" si="1"/>
        <v>0</v>
      </c>
    </row>
    <row r="33" spans="1:27" s="14" customFormat="1" ht="16.5" customHeight="1">
      <c r="A33">
        <f t="shared" si="2"/>
        <v>217</v>
      </c>
      <c r="B33" t="b">
        <f>IF($AA33&gt;0,MAX($B$8:$B32)+1)</f>
        <v>0</v>
      </c>
      <c r="C33" t="b">
        <f>IF(AND(J33&lt;1000,$AA33&gt;0),MAX($C$8:$C32)+1)</f>
        <v>0</v>
      </c>
      <c r="D33" s="14">
        <v>2</v>
      </c>
      <c r="E33" s="33">
        <f t="shared" si="6"/>
        <v>0</v>
      </c>
      <c r="F33" s="33">
        <f t="shared" si="7"/>
        <v>13700</v>
      </c>
      <c r="G33">
        <f t="shared" si="7"/>
        <v>59</v>
      </c>
      <c r="H33">
        <f t="shared" si="7"/>
        <v>0</v>
      </c>
      <c r="I33">
        <f t="shared" si="4"/>
        <v>940</v>
      </c>
      <c r="J33" s="15">
        <v>5222</v>
      </c>
      <c r="K33" s="16" t="s">
        <v>47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3">
        <f t="shared" si="5"/>
        <v>0</v>
      </c>
      <c r="AA33" s="13">
        <f t="shared" si="1"/>
        <v>0</v>
      </c>
    </row>
    <row r="34" spans="1:27" s="14" customFormat="1" ht="16.5" customHeight="1">
      <c r="A34">
        <f t="shared" si="2"/>
        <v>218</v>
      </c>
      <c r="B34" t="b">
        <f>IF($AA34&gt;0,MAX($B$8:$B33)+1)</f>
        <v>0</v>
      </c>
      <c r="C34" t="b">
        <f>IF(AND(J34&lt;1000,$AA34&gt;0),MAX($C$8:$C33)+1)</f>
        <v>0</v>
      </c>
      <c r="D34" s="14">
        <v>2</v>
      </c>
      <c r="E34" s="33">
        <f t="shared" si="6"/>
        <v>0</v>
      </c>
      <c r="F34" s="33">
        <f t="shared" si="7"/>
        <v>13700</v>
      </c>
      <c r="G34">
        <f t="shared" si="7"/>
        <v>59</v>
      </c>
      <c r="H34">
        <f t="shared" si="7"/>
        <v>0</v>
      </c>
      <c r="I34">
        <f t="shared" si="4"/>
        <v>940</v>
      </c>
      <c r="J34" s="15">
        <v>5223</v>
      </c>
      <c r="K34" s="16" t="s">
        <v>48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3">
        <f t="shared" si="5"/>
        <v>0</v>
      </c>
      <c r="AA34" s="13">
        <f t="shared" si="1"/>
        <v>0</v>
      </c>
    </row>
    <row r="35" spans="1:27" s="14" customFormat="1" ht="16.5" customHeight="1">
      <c r="A35">
        <f t="shared" si="2"/>
        <v>219</v>
      </c>
      <c r="B35" t="b">
        <f>IF($AA35&gt;0,MAX($B$8:$B34)+1)</f>
        <v>0</v>
      </c>
      <c r="C35" t="b">
        <f>IF(AND(J35&lt;1000,$AA35&gt;0),MAX($C$8:$C34)+1)</f>
        <v>0</v>
      </c>
      <c r="D35" s="14">
        <v>2</v>
      </c>
      <c r="E35" s="33">
        <f t="shared" si="6"/>
        <v>0</v>
      </c>
      <c r="F35" s="33">
        <f t="shared" si="7"/>
        <v>13700</v>
      </c>
      <c r="G35">
        <f t="shared" si="7"/>
        <v>59</v>
      </c>
      <c r="H35">
        <f t="shared" si="7"/>
        <v>0</v>
      </c>
      <c r="I35">
        <f t="shared" si="4"/>
        <v>940</v>
      </c>
      <c r="J35" s="53">
        <v>523</v>
      </c>
      <c r="K35" s="54" t="s">
        <v>49</v>
      </c>
      <c r="L35" s="55">
        <f>L36</f>
        <v>0</v>
      </c>
      <c r="M35" s="55">
        <f aca="true" t="shared" si="14" ref="M35:Y35">M36</f>
        <v>0</v>
      </c>
      <c r="N35" s="55">
        <f t="shared" si="14"/>
        <v>0</v>
      </c>
      <c r="O35" s="55">
        <f t="shared" si="14"/>
        <v>0</v>
      </c>
      <c r="P35" s="55">
        <f t="shared" si="14"/>
        <v>0</v>
      </c>
      <c r="Q35" s="55">
        <f t="shared" si="14"/>
        <v>0</v>
      </c>
      <c r="R35" s="55">
        <f t="shared" si="14"/>
        <v>0</v>
      </c>
      <c r="S35" s="55">
        <f t="shared" si="14"/>
        <v>0</v>
      </c>
      <c r="T35" s="55">
        <f t="shared" si="14"/>
        <v>0</v>
      </c>
      <c r="U35" s="55">
        <f t="shared" si="14"/>
        <v>0</v>
      </c>
      <c r="V35" s="55">
        <f t="shared" si="14"/>
        <v>0</v>
      </c>
      <c r="W35" s="55">
        <f t="shared" si="14"/>
        <v>0</v>
      </c>
      <c r="X35" s="55">
        <f t="shared" si="14"/>
        <v>0</v>
      </c>
      <c r="Y35" s="55">
        <f t="shared" si="14"/>
        <v>0</v>
      </c>
      <c r="Z35" s="55">
        <f t="shared" si="5"/>
        <v>0</v>
      </c>
      <c r="AA35" s="55">
        <f t="shared" si="1"/>
        <v>0</v>
      </c>
    </row>
    <row r="36" spans="1:27" s="14" customFormat="1" ht="16.5" customHeight="1">
      <c r="A36">
        <f t="shared" si="2"/>
        <v>220</v>
      </c>
      <c r="B36" t="b">
        <f>IF($AA36&gt;0,MAX($B$8:$B35)+1)</f>
        <v>0</v>
      </c>
      <c r="C36" t="b">
        <f>IF(AND(J36&lt;1000,$AA36&gt;0),MAX($C$8:$C35)+1)</f>
        <v>0</v>
      </c>
      <c r="D36" s="14">
        <v>2</v>
      </c>
      <c r="E36" s="33">
        <f t="shared" si="6"/>
        <v>0</v>
      </c>
      <c r="F36" s="33">
        <f t="shared" si="7"/>
        <v>13700</v>
      </c>
      <c r="G36">
        <f t="shared" si="7"/>
        <v>59</v>
      </c>
      <c r="H36">
        <f t="shared" si="7"/>
        <v>0</v>
      </c>
      <c r="I36">
        <f t="shared" si="4"/>
        <v>940</v>
      </c>
      <c r="J36" s="15">
        <v>5231</v>
      </c>
      <c r="K36" s="16" t="s">
        <v>49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3">
        <f t="shared" si="5"/>
        <v>0</v>
      </c>
      <c r="AA36" s="13">
        <f t="shared" si="1"/>
        <v>0</v>
      </c>
    </row>
    <row r="37" spans="1:27" s="14" customFormat="1" ht="16.5" customHeight="1">
      <c r="A37">
        <f t="shared" si="2"/>
        <v>221</v>
      </c>
      <c r="B37" t="b">
        <f>IF($AA37&gt;0,MAX($B$8:$B36)+1)</f>
        <v>0</v>
      </c>
      <c r="C37" t="b">
        <f>IF(AND(J37&lt;1000,$AA37&gt;0),MAX($C$8:$C36)+1)</f>
        <v>0</v>
      </c>
      <c r="D37" s="14">
        <v>2</v>
      </c>
      <c r="E37" s="33">
        <f t="shared" si="6"/>
        <v>0</v>
      </c>
      <c r="F37" s="33">
        <f t="shared" si="7"/>
        <v>13700</v>
      </c>
      <c r="G37">
        <f t="shared" si="7"/>
        <v>59</v>
      </c>
      <c r="H37">
        <f t="shared" si="7"/>
        <v>0</v>
      </c>
      <c r="I37">
        <f t="shared" si="4"/>
        <v>940</v>
      </c>
      <c r="J37" s="53">
        <v>531</v>
      </c>
      <c r="K37" s="54" t="s">
        <v>50</v>
      </c>
      <c r="L37" s="55">
        <f>L38</f>
        <v>0</v>
      </c>
      <c r="M37" s="55">
        <f aca="true" t="shared" si="15" ref="M37:Y37">M38</f>
        <v>0</v>
      </c>
      <c r="N37" s="55">
        <f t="shared" si="15"/>
        <v>0</v>
      </c>
      <c r="O37" s="55">
        <f t="shared" si="15"/>
        <v>0</v>
      </c>
      <c r="P37" s="55">
        <f t="shared" si="15"/>
        <v>0</v>
      </c>
      <c r="Q37" s="55">
        <f t="shared" si="15"/>
        <v>0</v>
      </c>
      <c r="R37" s="55">
        <f t="shared" si="15"/>
        <v>0</v>
      </c>
      <c r="S37" s="55">
        <f t="shared" si="15"/>
        <v>0</v>
      </c>
      <c r="T37" s="55">
        <f t="shared" si="15"/>
        <v>0</v>
      </c>
      <c r="U37" s="55">
        <f t="shared" si="15"/>
        <v>0</v>
      </c>
      <c r="V37" s="55">
        <f t="shared" si="15"/>
        <v>0</v>
      </c>
      <c r="W37" s="55">
        <f t="shared" si="15"/>
        <v>0</v>
      </c>
      <c r="X37" s="55">
        <f t="shared" si="15"/>
        <v>0</v>
      </c>
      <c r="Y37" s="55">
        <f t="shared" si="15"/>
        <v>0</v>
      </c>
      <c r="Z37" s="55">
        <f t="shared" si="5"/>
        <v>0</v>
      </c>
      <c r="AA37" s="55">
        <f t="shared" si="1"/>
        <v>0</v>
      </c>
    </row>
    <row r="38" spans="1:27" s="14" customFormat="1" ht="16.5" customHeight="1">
      <c r="A38">
        <f t="shared" si="2"/>
        <v>222</v>
      </c>
      <c r="B38" t="b">
        <f>IF($AA38&gt;0,MAX($B$8:$B37)+1)</f>
        <v>0</v>
      </c>
      <c r="C38" t="b">
        <f>IF(AND(J38&lt;1000,$AA38&gt;0),MAX($C$8:$C37)+1)</f>
        <v>0</v>
      </c>
      <c r="D38" s="14">
        <v>2</v>
      </c>
      <c r="E38" s="33">
        <f t="shared" si="6"/>
        <v>0</v>
      </c>
      <c r="F38" s="33">
        <f t="shared" si="7"/>
        <v>13700</v>
      </c>
      <c r="G38">
        <f t="shared" si="7"/>
        <v>59</v>
      </c>
      <c r="H38">
        <f t="shared" si="7"/>
        <v>0</v>
      </c>
      <c r="I38">
        <f t="shared" si="4"/>
        <v>940</v>
      </c>
      <c r="J38" s="15">
        <v>5311</v>
      </c>
      <c r="K38" s="16" t="s">
        <v>50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3">
        <f t="shared" si="5"/>
        <v>0</v>
      </c>
      <c r="AA38" s="13">
        <f t="shared" si="1"/>
        <v>0</v>
      </c>
    </row>
    <row r="39" spans="1:27" s="14" customFormat="1" ht="16.5" customHeight="1">
      <c r="A39">
        <f t="shared" si="2"/>
        <v>223</v>
      </c>
      <c r="B39" t="b">
        <f>IF($AA39&gt;0,MAX($B$8:$B38)+1)</f>
        <v>0</v>
      </c>
      <c r="C39" t="b">
        <f>IF(AND(J39&lt;1000,$AA39&gt;0),MAX($C$8:$C38)+1)</f>
        <v>0</v>
      </c>
      <c r="D39" s="14">
        <v>2</v>
      </c>
      <c r="E39" s="33">
        <f t="shared" si="6"/>
        <v>0</v>
      </c>
      <c r="F39" s="33">
        <f t="shared" si="7"/>
        <v>13700</v>
      </c>
      <c r="G39">
        <f t="shared" si="7"/>
        <v>59</v>
      </c>
      <c r="H39">
        <f t="shared" si="7"/>
        <v>0</v>
      </c>
      <c r="I39">
        <f t="shared" si="4"/>
        <v>940</v>
      </c>
      <c r="J39" s="53">
        <v>541</v>
      </c>
      <c r="K39" s="54" t="s">
        <v>51</v>
      </c>
      <c r="L39" s="55">
        <f>L40</f>
        <v>0</v>
      </c>
      <c r="M39" s="55">
        <f aca="true" t="shared" si="16" ref="M39:Y39">M40</f>
        <v>0</v>
      </c>
      <c r="N39" s="55">
        <f t="shared" si="16"/>
        <v>0</v>
      </c>
      <c r="O39" s="55">
        <f t="shared" si="16"/>
        <v>0</v>
      </c>
      <c r="P39" s="55">
        <f t="shared" si="16"/>
        <v>0</v>
      </c>
      <c r="Q39" s="55">
        <f t="shared" si="16"/>
        <v>0</v>
      </c>
      <c r="R39" s="55">
        <f t="shared" si="16"/>
        <v>0</v>
      </c>
      <c r="S39" s="55">
        <f t="shared" si="16"/>
        <v>0</v>
      </c>
      <c r="T39" s="55">
        <f t="shared" si="16"/>
        <v>0</v>
      </c>
      <c r="U39" s="55">
        <f t="shared" si="16"/>
        <v>0</v>
      </c>
      <c r="V39" s="55">
        <f t="shared" si="16"/>
        <v>0</v>
      </c>
      <c r="W39" s="55">
        <f t="shared" si="16"/>
        <v>0</v>
      </c>
      <c r="X39" s="55">
        <f t="shared" si="16"/>
        <v>0</v>
      </c>
      <c r="Y39" s="55">
        <f t="shared" si="16"/>
        <v>0</v>
      </c>
      <c r="Z39" s="55">
        <f t="shared" si="5"/>
        <v>0</v>
      </c>
      <c r="AA39" s="55">
        <f t="shared" si="1"/>
        <v>0</v>
      </c>
    </row>
    <row r="40" spans="1:27" s="14" customFormat="1" ht="16.5" customHeight="1">
      <c r="A40">
        <f t="shared" si="2"/>
        <v>224</v>
      </c>
      <c r="B40" t="b">
        <f>IF($AA40&gt;0,MAX($B$8:$B39)+1)</f>
        <v>0</v>
      </c>
      <c r="C40" t="b">
        <f>IF(AND(J40&lt;1000,$AA40&gt;0),MAX($C$8:$C39)+1)</f>
        <v>0</v>
      </c>
      <c r="D40" s="14">
        <v>2</v>
      </c>
      <c r="E40" s="33">
        <f t="shared" si="6"/>
        <v>0</v>
      </c>
      <c r="F40" s="33">
        <f t="shared" si="7"/>
        <v>13700</v>
      </c>
      <c r="G40">
        <f t="shared" si="7"/>
        <v>59</v>
      </c>
      <c r="H40">
        <f t="shared" si="7"/>
        <v>0</v>
      </c>
      <c r="I40">
        <f t="shared" si="4"/>
        <v>940</v>
      </c>
      <c r="J40" s="15">
        <v>5411</v>
      </c>
      <c r="K40" s="16" t="s">
        <v>51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3">
        <f t="shared" si="5"/>
        <v>0</v>
      </c>
      <c r="AA40" s="13">
        <f t="shared" si="1"/>
        <v>0</v>
      </c>
    </row>
    <row r="41" spans="1:27" s="14" customFormat="1" ht="16.5" customHeight="1">
      <c r="A41">
        <f t="shared" si="2"/>
        <v>225</v>
      </c>
      <c r="B41" t="b">
        <f>IF($AA41&gt;0,MAX($B$8:$B40)+1)</f>
        <v>0</v>
      </c>
      <c r="C41" t="b">
        <f>IF(AND(J41&lt;1000,$AA41&gt;0),MAX($C$8:$C40)+1)</f>
        <v>0</v>
      </c>
      <c r="D41" s="14">
        <v>2</v>
      </c>
      <c r="E41" s="33">
        <f t="shared" si="6"/>
        <v>0</v>
      </c>
      <c r="F41" s="33">
        <f t="shared" si="7"/>
        <v>13700</v>
      </c>
      <c r="G41">
        <f t="shared" si="7"/>
        <v>59</v>
      </c>
      <c r="H41">
        <f t="shared" si="7"/>
        <v>0</v>
      </c>
      <c r="I41">
        <f t="shared" si="4"/>
        <v>940</v>
      </c>
      <c r="J41" s="53">
        <v>542</v>
      </c>
      <c r="K41" s="54" t="s">
        <v>52</v>
      </c>
      <c r="L41" s="55">
        <f>L42</f>
        <v>0</v>
      </c>
      <c r="M41" s="55">
        <f aca="true" t="shared" si="17" ref="M41:Y41">M42</f>
        <v>0</v>
      </c>
      <c r="N41" s="55">
        <f t="shared" si="17"/>
        <v>0</v>
      </c>
      <c r="O41" s="55">
        <f t="shared" si="17"/>
        <v>0</v>
      </c>
      <c r="P41" s="55">
        <f t="shared" si="17"/>
        <v>0</v>
      </c>
      <c r="Q41" s="55">
        <f t="shared" si="17"/>
        <v>0</v>
      </c>
      <c r="R41" s="55">
        <f t="shared" si="17"/>
        <v>0</v>
      </c>
      <c r="S41" s="55">
        <f t="shared" si="17"/>
        <v>0</v>
      </c>
      <c r="T41" s="55">
        <f t="shared" si="17"/>
        <v>0</v>
      </c>
      <c r="U41" s="55">
        <f t="shared" si="17"/>
        <v>0</v>
      </c>
      <c r="V41" s="55">
        <f t="shared" si="17"/>
        <v>0</v>
      </c>
      <c r="W41" s="55">
        <f t="shared" si="17"/>
        <v>0</v>
      </c>
      <c r="X41" s="55">
        <f t="shared" si="17"/>
        <v>0</v>
      </c>
      <c r="Y41" s="55">
        <f t="shared" si="17"/>
        <v>0</v>
      </c>
      <c r="Z41" s="55">
        <f t="shared" si="5"/>
        <v>0</v>
      </c>
      <c r="AA41" s="55">
        <f t="shared" si="1"/>
        <v>0</v>
      </c>
    </row>
    <row r="42" spans="1:27" s="14" customFormat="1" ht="16.5" customHeight="1">
      <c r="A42">
        <f t="shared" si="2"/>
        <v>226</v>
      </c>
      <c r="B42" t="b">
        <f>IF($AA42&gt;0,MAX($B$8:$B41)+1)</f>
        <v>0</v>
      </c>
      <c r="C42" t="b">
        <f>IF(AND(J42&lt;1000,$AA42&gt;0),MAX($C$8:$C41)+1)</f>
        <v>0</v>
      </c>
      <c r="D42" s="14">
        <v>2</v>
      </c>
      <c r="E42" s="33">
        <f t="shared" si="6"/>
        <v>0</v>
      </c>
      <c r="F42" s="33">
        <f t="shared" si="7"/>
        <v>13700</v>
      </c>
      <c r="G42">
        <f t="shared" si="7"/>
        <v>59</v>
      </c>
      <c r="H42">
        <f t="shared" si="7"/>
        <v>0</v>
      </c>
      <c r="I42">
        <f t="shared" si="4"/>
        <v>940</v>
      </c>
      <c r="J42" s="15">
        <v>5421</v>
      </c>
      <c r="K42" s="16" t="s">
        <v>53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3">
        <f t="shared" si="5"/>
        <v>0</v>
      </c>
      <c r="AA42" s="13">
        <f t="shared" si="1"/>
        <v>0</v>
      </c>
    </row>
    <row r="43" spans="1:27" s="14" customFormat="1" ht="16.5" customHeight="1">
      <c r="A43">
        <f t="shared" si="2"/>
        <v>227</v>
      </c>
      <c r="B43" t="b">
        <f>IF($AA43&gt;0,MAX($B$8:$B42)+1)</f>
        <v>0</v>
      </c>
      <c r="C43" t="b">
        <f>IF(AND(J43&lt;1000,$AA43&gt;0),MAX($C$8:$C42)+1)</f>
        <v>0</v>
      </c>
      <c r="D43" s="14">
        <v>2</v>
      </c>
      <c r="E43" s="33">
        <f t="shared" si="6"/>
        <v>0</v>
      </c>
      <c r="F43" s="33">
        <f t="shared" si="7"/>
        <v>13700</v>
      </c>
      <c r="G43">
        <f t="shared" si="7"/>
        <v>59</v>
      </c>
      <c r="H43">
        <f t="shared" si="7"/>
        <v>0</v>
      </c>
      <c r="I43">
        <f t="shared" si="4"/>
        <v>940</v>
      </c>
      <c r="J43" s="53">
        <v>543</v>
      </c>
      <c r="K43" s="54" t="s">
        <v>54</v>
      </c>
      <c r="L43" s="55">
        <f>SUM(L44:L45)</f>
        <v>0</v>
      </c>
      <c r="M43" s="55">
        <f aca="true" t="shared" si="18" ref="M43:U43">SUM(M44:M45)</f>
        <v>0</v>
      </c>
      <c r="N43" s="55">
        <f t="shared" si="18"/>
        <v>0</v>
      </c>
      <c r="O43" s="55">
        <f t="shared" si="18"/>
        <v>0</v>
      </c>
      <c r="P43" s="55">
        <f t="shared" si="18"/>
        <v>0</v>
      </c>
      <c r="Q43" s="55">
        <f t="shared" si="18"/>
        <v>0</v>
      </c>
      <c r="R43" s="55">
        <f t="shared" si="18"/>
        <v>0</v>
      </c>
      <c r="S43" s="55">
        <f t="shared" si="18"/>
        <v>0</v>
      </c>
      <c r="T43" s="55">
        <f t="shared" si="18"/>
        <v>0</v>
      </c>
      <c r="U43" s="55">
        <f t="shared" si="18"/>
        <v>0</v>
      </c>
      <c r="V43" s="55">
        <f>SUM(V44:V45)</f>
        <v>0</v>
      </c>
      <c r="W43" s="55">
        <f>SUM(W44:W45)</f>
        <v>0</v>
      </c>
      <c r="X43" s="55">
        <f>SUM(X44:X45)</f>
        <v>0</v>
      </c>
      <c r="Y43" s="55">
        <f>SUM(Y44:Y45)</f>
        <v>0</v>
      </c>
      <c r="Z43" s="55">
        <f t="shared" si="5"/>
        <v>0</v>
      </c>
      <c r="AA43" s="55">
        <f t="shared" si="1"/>
        <v>0</v>
      </c>
    </row>
    <row r="44" spans="1:27" s="14" customFormat="1" ht="16.5" customHeight="1">
      <c r="A44">
        <f t="shared" si="2"/>
        <v>228</v>
      </c>
      <c r="B44" t="b">
        <f>IF($AA44&gt;0,MAX($B$8:$B43)+1)</f>
        <v>0</v>
      </c>
      <c r="C44" t="b">
        <f>IF(AND(J44&lt;1000,$AA44&gt;0),MAX($C$8:$C43)+1)</f>
        <v>0</v>
      </c>
      <c r="D44" s="14">
        <v>2</v>
      </c>
      <c r="E44" s="33">
        <f t="shared" si="6"/>
        <v>0</v>
      </c>
      <c r="F44" s="33">
        <f t="shared" si="7"/>
        <v>13700</v>
      </c>
      <c r="G44">
        <f t="shared" si="7"/>
        <v>59</v>
      </c>
      <c r="H44">
        <f t="shared" si="7"/>
        <v>0</v>
      </c>
      <c r="I44">
        <f t="shared" si="4"/>
        <v>940</v>
      </c>
      <c r="J44" s="15">
        <v>5431</v>
      </c>
      <c r="K44" s="16" t="s">
        <v>55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3">
        <f t="shared" si="5"/>
        <v>0</v>
      </c>
      <c r="AA44" s="13">
        <f t="shared" si="1"/>
        <v>0</v>
      </c>
    </row>
    <row r="45" spans="1:27" s="14" customFormat="1" ht="16.5" customHeight="1">
      <c r="A45">
        <f t="shared" si="2"/>
        <v>229</v>
      </c>
      <c r="B45" t="b">
        <f>IF($AA45&gt;0,MAX($B$8:$B44)+1)</f>
        <v>0</v>
      </c>
      <c r="C45" t="b">
        <f>IF(AND(J45&lt;1000,$AA45&gt;0),MAX($C$8:$C44)+1)</f>
        <v>0</v>
      </c>
      <c r="D45" s="14">
        <v>2</v>
      </c>
      <c r="E45" s="33">
        <f t="shared" si="6"/>
        <v>0</v>
      </c>
      <c r="F45" s="33">
        <f t="shared" si="7"/>
        <v>13700</v>
      </c>
      <c r="G45">
        <f t="shared" si="7"/>
        <v>59</v>
      </c>
      <c r="H45">
        <f t="shared" si="7"/>
        <v>0</v>
      </c>
      <c r="I45">
        <f t="shared" si="4"/>
        <v>940</v>
      </c>
      <c r="J45" s="18">
        <v>5432</v>
      </c>
      <c r="K45" s="19" t="s">
        <v>56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3">
        <f t="shared" si="5"/>
        <v>0</v>
      </c>
      <c r="AA45" s="13">
        <f t="shared" si="1"/>
        <v>0</v>
      </c>
    </row>
    <row r="46" spans="1:27" s="14" customFormat="1" ht="16.5" customHeight="1">
      <c r="A46"/>
      <c r="B46"/>
      <c r="C46"/>
      <c r="E46" s="33"/>
      <c r="F46" s="33"/>
      <c r="G46"/>
      <c r="H46"/>
      <c r="I46"/>
      <c r="J46" s="53" t="s">
        <v>99</v>
      </c>
      <c r="K46" s="54" t="s">
        <v>100</v>
      </c>
      <c r="L46" s="55">
        <f>L47</f>
        <v>0</v>
      </c>
      <c r="M46" s="55">
        <f aca="true" t="shared" si="19" ref="M46:Y46">M47</f>
        <v>0</v>
      </c>
      <c r="N46" s="55">
        <f t="shared" si="19"/>
        <v>0</v>
      </c>
      <c r="O46" s="55">
        <f t="shared" si="19"/>
        <v>0</v>
      </c>
      <c r="P46" s="55">
        <f t="shared" si="19"/>
        <v>0</v>
      </c>
      <c r="Q46" s="55">
        <f t="shared" si="19"/>
        <v>0</v>
      </c>
      <c r="R46" s="55">
        <f t="shared" si="19"/>
        <v>0</v>
      </c>
      <c r="S46" s="55">
        <f t="shared" si="19"/>
        <v>0</v>
      </c>
      <c r="T46" s="55">
        <f t="shared" si="19"/>
        <v>0</v>
      </c>
      <c r="U46" s="55">
        <f t="shared" si="19"/>
        <v>0</v>
      </c>
      <c r="V46" s="55">
        <f t="shared" si="19"/>
        <v>0</v>
      </c>
      <c r="W46" s="55">
        <f t="shared" si="19"/>
        <v>0</v>
      </c>
      <c r="X46" s="55">
        <f t="shared" si="19"/>
        <v>0</v>
      </c>
      <c r="Y46" s="55">
        <f t="shared" si="19"/>
        <v>0</v>
      </c>
      <c r="Z46" s="55">
        <f>SUM(M46:Y46)</f>
        <v>0</v>
      </c>
      <c r="AA46" s="55">
        <f>SUM(L46:Y46)</f>
        <v>0</v>
      </c>
    </row>
    <row r="47" spans="1:27" s="14" customFormat="1" ht="16.5" customHeight="1">
      <c r="A47"/>
      <c r="B47"/>
      <c r="C47"/>
      <c r="E47" s="33"/>
      <c r="F47" s="33"/>
      <c r="G47"/>
      <c r="H47"/>
      <c r="I47"/>
      <c r="J47" s="15" t="s">
        <v>101</v>
      </c>
      <c r="K47" s="16" t="s">
        <v>100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3">
        <f>SUM(M47:Y47)</f>
        <v>0</v>
      </c>
      <c r="AA47" s="13">
        <f>SUM(L47:Y47)</f>
        <v>0</v>
      </c>
    </row>
    <row r="48" spans="1:27" s="12" customFormat="1" ht="23.25" customHeight="1" thickBot="1">
      <c r="A48">
        <f>+IF(J48&gt;0,+A45+1,"")</f>
      </c>
      <c r="B48">
        <f>IF($AA48&gt;0,MAX($B$8:$B45)+1)</f>
        <v>7</v>
      </c>
      <c r="C48">
        <f>IF(AND(J48&lt;1000,$AA48&gt;0),MAX($C$8:$C45)+1)</f>
        <v>3</v>
      </c>
      <c r="D48" s="14">
        <v>2</v>
      </c>
      <c r="E48" s="33">
        <f>+E45</f>
        <v>0</v>
      </c>
      <c r="F48" s="33">
        <f>+F45</f>
        <v>13700</v>
      </c>
      <c r="G48">
        <f>+G45</f>
        <v>59</v>
      </c>
      <c r="H48">
        <f>+H45</f>
        <v>0</v>
      </c>
      <c r="I48">
        <f>+I45</f>
        <v>940</v>
      </c>
      <c r="J48" s="20"/>
      <c r="K48" s="21" t="s">
        <v>57</v>
      </c>
      <c r="L48" s="22">
        <f>SUM(L8:L47)/2</f>
        <v>0</v>
      </c>
      <c r="M48" s="22">
        <v>220000</v>
      </c>
      <c r="N48" s="22">
        <f aca="true" t="shared" si="20" ref="N48:Z48">SUM(N8:N47)/2</f>
        <v>0</v>
      </c>
      <c r="O48" s="22">
        <f t="shared" si="20"/>
        <v>0</v>
      </c>
      <c r="P48" s="22">
        <f t="shared" si="20"/>
        <v>130000</v>
      </c>
      <c r="Q48" s="22">
        <f t="shared" si="20"/>
        <v>0</v>
      </c>
      <c r="R48" s="22">
        <f t="shared" si="20"/>
        <v>0</v>
      </c>
      <c r="S48" s="22">
        <f t="shared" si="20"/>
        <v>0</v>
      </c>
      <c r="T48" s="22">
        <f t="shared" si="20"/>
        <v>0</v>
      </c>
      <c r="U48" s="22">
        <f t="shared" si="20"/>
        <v>0</v>
      </c>
      <c r="V48" s="22">
        <f t="shared" si="20"/>
        <v>0</v>
      </c>
      <c r="W48" s="22">
        <f t="shared" si="20"/>
        <v>0</v>
      </c>
      <c r="X48" s="22">
        <f t="shared" si="20"/>
        <v>0</v>
      </c>
      <c r="Y48" s="22">
        <f t="shared" si="20"/>
        <v>0</v>
      </c>
      <c r="Z48" s="22">
        <f t="shared" si="20"/>
        <v>540000</v>
      </c>
      <c r="AA48" s="22">
        <v>1270000</v>
      </c>
    </row>
    <row r="49" spans="1:9" ht="3" customHeight="1">
      <c r="A49">
        <f t="shared" si="2"/>
      </c>
      <c r="B49" t="b">
        <f>IF($AA49&gt;0,MAX($B$8:$B48)+1)</f>
        <v>0</v>
      </c>
      <c r="C49" t="b">
        <f>IF(AND(J49&lt;1000,$AA49&gt;0),MAX($C$8:$C48)+1)</f>
        <v>0</v>
      </c>
      <c r="E49"/>
      <c r="F49"/>
      <c r="G49">
        <f>+G48</f>
        <v>59</v>
      </c>
      <c r="H49">
        <f>+H48</f>
        <v>0</v>
      </c>
      <c r="I49">
        <f t="shared" si="4"/>
        <v>940</v>
      </c>
    </row>
    <row r="50" spans="1:9" ht="14.25">
      <c r="A50"/>
      <c r="B50"/>
      <c r="C50"/>
      <c r="E50"/>
      <c r="F50"/>
      <c r="G50"/>
      <c r="H50"/>
      <c r="I50"/>
    </row>
    <row r="51" spans="1:10" ht="14.25">
      <c r="A51"/>
      <c r="B51"/>
      <c r="C51"/>
      <c r="E51"/>
      <c r="F51"/>
      <c r="G51"/>
      <c r="H51"/>
      <c r="I51"/>
      <c r="J51" s="57">
        <f>12*15</f>
        <v>180</v>
      </c>
    </row>
    <row r="52" spans="1:9" ht="14.25">
      <c r="A52"/>
      <c r="B52"/>
      <c r="C52"/>
      <c r="E52"/>
      <c r="F52"/>
      <c r="G52"/>
      <c r="H52"/>
      <c r="I52"/>
    </row>
    <row r="53" spans="1:9" ht="14.25">
      <c r="A53"/>
      <c r="B53"/>
      <c r="C53"/>
      <c r="E53"/>
      <c r="F53"/>
      <c r="G53"/>
      <c r="H53"/>
      <c r="I53"/>
    </row>
    <row r="54" spans="1:9" ht="14.25">
      <c r="A54"/>
      <c r="B54"/>
      <c r="C54"/>
      <c r="E54"/>
      <c r="F54"/>
      <c r="G54"/>
      <c r="H54"/>
      <c r="I54"/>
    </row>
    <row r="55" spans="1:9" ht="14.25">
      <c r="A55"/>
      <c r="B55"/>
      <c r="C55"/>
      <c r="E55"/>
      <c r="F55"/>
      <c r="G55"/>
      <c r="H55"/>
      <c r="I55"/>
    </row>
    <row r="56" spans="1:9" ht="14.25">
      <c r="A56"/>
      <c r="B56"/>
      <c r="C56"/>
      <c r="E56"/>
      <c r="F56"/>
      <c r="G56"/>
      <c r="H56"/>
      <c r="I56"/>
    </row>
    <row r="57" spans="1:9" ht="14.25">
      <c r="A57"/>
      <c r="B57"/>
      <c r="C57"/>
      <c r="E57"/>
      <c r="F57"/>
      <c r="G57"/>
      <c r="H57"/>
      <c r="I57"/>
    </row>
    <row r="58" spans="1:9" ht="14.25">
      <c r="A58"/>
      <c r="B58"/>
      <c r="C58"/>
      <c r="E58"/>
      <c r="F58"/>
      <c r="G58"/>
      <c r="H58"/>
      <c r="I58"/>
    </row>
    <row r="59" spans="1:9" ht="14.25">
      <c r="A59"/>
      <c r="B59"/>
      <c r="C59"/>
      <c r="E59"/>
      <c r="F59"/>
      <c r="G59"/>
      <c r="H59"/>
      <c r="I59"/>
    </row>
    <row r="60" spans="1:9" ht="14.25">
      <c r="A60"/>
      <c r="B60"/>
      <c r="C60"/>
      <c r="E60"/>
      <c r="F60"/>
      <c r="G60"/>
      <c r="H60"/>
      <c r="I60"/>
    </row>
    <row r="61" spans="1:9" ht="14.25">
      <c r="A61"/>
      <c r="B61"/>
      <c r="C61"/>
      <c r="E61"/>
      <c r="F61"/>
      <c r="G61"/>
      <c r="H61"/>
      <c r="I61"/>
    </row>
    <row r="62" spans="1:9" ht="14.25">
      <c r="A62"/>
      <c r="B62"/>
      <c r="C62"/>
      <c r="E62"/>
      <c r="F62"/>
      <c r="G62"/>
      <c r="H62"/>
      <c r="I62"/>
    </row>
    <row r="63" spans="1:9" ht="14.25">
      <c r="A63"/>
      <c r="B63"/>
      <c r="C63"/>
      <c r="E63"/>
      <c r="F63"/>
      <c r="G63"/>
      <c r="H63"/>
      <c r="I63"/>
    </row>
    <row r="64" spans="1:9" ht="14.25">
      <c r="A64"/>
      <c r="B64"/>
      <c r="C64"/>
      <c r="E64"/>
      <c r="F64"/>
      <c r="G64"/>
      <c r="H64"/>
      <c r="I64"/>
    </row>
    <row r="65" spans="1:9" ht="14.25">
      <c r="A65"/>
      <c r="B65"/>
      <c r="C65"/>
      <c r="E65"/>
      <c r="F65"/>
      <c r="G65"/>
      <c r="H65"/>
      <c r="I65"/>
    </row>
    <row r="66" spans="1:9" ht="14.25">
      <c r="A66"/>
      <c r="B66"/>
      <c r="C66"/>
      <c r="E66"/>
      <c r="F66"/>
      <c r="G66"/>
      <c r="H66"/>
      <c r="I66"/>
    </row>
    <row r="67" spans="1:9" ht="14.25">
      <c r="A67"/>
      <c r="B67"/>
      <c r="C67"/>
      <c r="E67"/>
      <c r="F67"/>
      <c r="G67"/>
      <c r="H67"/>
      <c r="I67"/>
    </row>
    <row r="68" spans="1:9" ht="14.25">
      <c r="A68"/>
      <c r="B68"/>
      <c r="C68"/>
      <c r="E68"/>
      <c r="F68"/>
      <c r="G68"/>
      <c r="H68"/>
      <c r="I68"/>
    </row>
    <row r="69" spans="1:9" ht="14.25">
      <c r="A69"/>
      <c r="B69"/>
      <c r="C69"/>
      <c r="E69"/>
      <c r="F69"/>
      <c r="G69"/>
      <c r="H69"/>
      <c r="I69"/>
    </row>
    <row r="70" spans="1:9" ht="14.25">
      <c r="A70"/>
      <c r="B70"/>
      <c r="C70"/>
      <c r="E70"/>
      <c r="F70"/>
      <c r="G70"/>
      <c r="H70"/>
      <c r="I70"/>
    </row>
    <row r="71" spans="1:9" ht="14.25">
      <c r="A71"/>
      <c r="B71"/>
      <c r="C71"/>
      <c r="E71"/>
      <c r="F71"/>
      <c r="G71"/>
      <c r="H71"/>
      <c r="I71"/>
    </row>
    <row r="72" spans="1:9" ht="14.25">
      <c r="A72"/>
      <c r="B72"/>
      <c r="C72"/>
      <c r="E72"/>
      <c r="F72"/>
      <c r="G72"/>
      <c r="H72"/>
      <c r="I72"/>
    </row>
    <row r="73" spans="1:9" ht="14.25">
      <c r="A73"/>
      <c r="B73"/>
      <c r="C73"/>
      <c r="E73"/>
      <c r="F73"/>
      <c r="G73"/>
      <c r="H73"/>
      <c r="I73"/>
    </row>
    <row r="74" spans="1:9" ht="14.25">
      <c r="A74"/>
      <c r="B74"/>
      <c r="C74"/>
      <c r="E74"/>
      <c r="F74"/>
      <c r="G74"/>
      <c r="H74"/>
      <c r="I74"/>
    </row>
    <row r="75" spans="1:9" ht="14.25">
      <c r="A75"/>
      <c r="B75"/>
      <c r="C75"/>
      <c r="E75"/>
      <c r="F75"/>
      <c r="G75"/>
      <c r="H75"/>
      <c r="I75"/>
    </row>
    <row r="76" spans="1:9" ht="14.25">
      <c r="A76"/>
      <c r="B76"/>
      <c r="C76"/>
      <c r="E76"/>
      <c r="F76"/>
      <c r="G76"/>
      <c r="H76"/>
      <c r="I76"/>
    </row>
    <row r="77" spans="1:9" ht="14.25">
      <c r="A77"/>
      <c r="B77"/>
      <c r="C77"/>
      <c r="E77"/>
      <c r="F77"/>
      <c r="G77"/>
      <c r="H77"/>
      <c r="I77"/>
    </row>
    <row r="78" spans="1:9" ht="14.25">
      <c r="A78"/>
      <c r="B78"/>
      <c r="C78"/>
      <c r="E78"/>
      <c r="F78"/>
      <c r="G78"/>
      <c r="H78"/>
      <c r="I78"/>
    </row>
    <row r="79" spans="1:9" ht="14.25">
      <c r="A79"/>
      <c r="B79"/>
      <c r="C79"/>
      <c r="E79"/>
      <c r="F79"/>
      <c r="G79"/>
      <c r="H79"/>
      <c r="I79"/>
    </row>
    <row r="80" spans="1:9" ht="14.25">
      <c r="A80"/>
      <c r="B80"/>
      <c r="C80"/>
      <c r="E80"/>
      <c r="F80"/>
      <c r="G80"/>
      <c r="H80"/>
      <c r="I80"/>
    </row>
    <row r="81" spans="1:9" ht="14.25">
      <c r="A81"/>
      <c r="B81"/>
      <c r="C81"/>
      <c r="E81"/>
      <c r="F81"/>
      <c r="G81"/>
      <c r="H81"/>
      <c r="I81"/>
    </row>
    <row r="82" spans="1:9" ht="14.25">
      <c r="A82"/>
      <c r="B82"/>
      <c r="C82"/>
      <c r="E82"/>
      <c r="F82"/>
      <c r="G82"/>
      <c r="H82"/>
      <c r="I82"/>
    </row>
    <row r="83" spans="1:9" ht="14.25">
      <c r="A83"/>
      <c r="B83"/>
      <c r="C83"/>
      <c r="E83"/>
      <c r="F83"/>
      <c r="G83"/>
      <c r="H83"/>
      <c r="I83"/>
    </row>
    <row r="84" spans="1:9" ht="14.25">
      <c r="A84"/>
      <c r="B84"/>
      <c r="C84"/>
      <c r="E84"/>
      <c r="F84"/>
      <c r="G84"/>
      <c r="H84"/>
      <c r="I84"/>
    </row>
    <row r="85" spans="1:9" ht="14.25">
      <c r="A85"/>
      <c r="B85"/>
      <c r="C85"/>
      <c r="E85"/>
      <c r="F85"/>
      <c r="G85"/>
      <c r="H85"/>
      <c r="I85"/>
    </row>
    <row r="86" spans="1:9" ht="14.25">
      <c r="A86"/>
      <c r="B86"/>
      <c r="C86"/>
      <c r="E86"/>
      <c r="F86"/>
      <c r="G86"/>
      <c r="H86"/>
      <c r="I86"/>
    </row>
    <row r="87" spans="1:9" ht="14.25">
      <c r="A87"/>
      <c r="B87"/>
      <c r="C87"/>
      <c r="E87"/>
      <c r="F87"/>
      <c r="G87"/>
      <c r="H87"/>
      <c r="I87"/>
    </row>
    <row r="88" spans="1:9" ht="14.25">
      <c r="A88"/>
      <c r="B88"/>
      <c r="C88"/>
      <c r="E88"/>
      <c r="F88"/>
      <c r="G88"/>
      <c r="H88"/>
      <c r="I88"/>
    </row>
    <row r="89" spans="1:9" ht="14.25">
      <c r="A89"/>
      <c r="B89"/>
      <c r="C89"/>
      <c r="E89"/>
      <c r="F89"/>
      <c r="G89"/>
      <c r="H89"/>
      <c r="I89"/>
    </row>
    <row r="90" spans="1:9" ht="14.25">
      <c r="A90"/>
      <c r="B90"/>
      <c r="C90"/>
      <c r="E90"/>
      <c r="F90"/>
      <c r="G90"/>
      <c r="H90"/>
      <c r="I90"/>
    </row>
    <row r="91" spans="1:9" ht="14.25">
      <c r="A91"/>
      <c r="B91"/>
      <c r="C91"/>
      <c r="E91"/>
      <c r="F91"/>
      <c r="G91"/>
      <c r="H91"/>
      <c r="I91"/>
    </row>
    <row r="92" spans="1:9" ht="14.25">
      <c r="A92"/>
      <c r="B92"/>
      <c r="C92"/>
      <c r="E92"/>
      <c r="F92"/>
      <c r="G92"/>
      <c r="H92"/>
      <c r="I92"/>
    </row>
    <row r="93" spans="1:9" ht="14.25">
      <c r="A93"/>
      <c r="B93"/>
      <c r="C93"/>
      <c r="E93"/>
      <c r="F93"/>
      <c r="G93"/>
      <c r="H93"/>
      <c r="I93"/>
    </row>
    <row r="94" spans="1:9" ht="14.25">
      <c r="A94"/>
      <c r="B94"/>
      <c r="C94"/>
      <c r="E94"/>
      <c r="F94"/>
      <c r="G94"/>
      <c r="H94"/>
      <c r="I94"/>
    </row>
    <row r="95" spans="1:9" ht="14.25">
      <c r="A95"/>
      <c r="B95"/>
      <c r="C95"/>
      <c r="E95"/>
      <c r="F95"/>
      <c r="G95"/>
      <c r="H95"/>
      <c r="I95"/>
    </row>
    <row r="96" spans="1:9" ht="14.25">
      <c r="A96"/>
      <c r="B96"/>
      <c r="C96"/>
      <c r="E96"/>
      <c r="F96"/>
      <c r="G96"/>
      <c r="H96"/>
      <c r="I96"/>
    </row>
    <row r="97" spans="1:9" ht="14.25">
      <c r="A97"/>
      <c r="B97"/>
      <c r="C97"/>
      <c r="E97"/>
      <c r="F97"/>
      <c r="G97"/>
      <c r="H97"/>
      <c r="I97"/>
    </row>
    <row r="98" spans="1:9" ht="14.25">
      <c r="A98"/>
      <c r="B98"/>
      <c r="C98"/>
      <c r="E98"/>
      <c r="F98"/>
      <c r="G98"/>
      <c r="H98"/>
      <c r="I98"/>
    </row>
    <row r="99" spans="1:9" ht="14.25">
      <c r="A99"/>
      <c r="B99"/>
      <c r="C99"/>
      <c r="E99"/>
      <c r="F99"/>
      <c r="G99"/>
      <c r="H99"/>
      <c r="I99"/>
    </row>
    <row r="100" spans="1:9" ht="14.25">
      <c r="A100"/>
      <c r="B100"/>
      <c r="C100"/>
      <c r="E100"/>
      <c r="F100"/>
      <c r="G100"/>
      <c r="H100"/>
      <c r="I100"/>
    </row>
    <row r="101" spans="1:9" ht="14.25">
      <c r="A101"/>
      <c r="B101"/>
      <c r="C101"/>
      <c r="E101"/>
      <c r="F101"/>
      <c r="G101"/>
      <c r="H101"/>
      <c r="I101"/>
    </row>
    <row r="102" spans="1:9" ht="14.25">
      <c r="A102"/>
      <c r="B102"/>
      <c r="C102"/>
      <c r="E102"/>
      <c r="F102"/>
      <c r="G102"/>
      <c r="H102"/>
      <c r="I102"/>
    </row>
    <row r="103" spans="1:9" ht="14.25">
      <c r="A103"/>
      <c r="B103"/>
      <c r="C103"/>
      <c r="E103"/>
      <c r="F103"/>
      <c r="G103"/>
      <c r="H103"/>
      <c r="I103"/>
    </row>
    <row r="104" spans="1:9" ht="14.25">
      <c r="A104"/>
      <c r="B104"/>
      <c r="C104"/>
      <c r="E104"/>
      <c r="F104"/>
      <c r="G104"/>
      <c r="H104"/>
      <c r="I104"/>
    </row>
    <row r="105" spans="1:9" ht="14.25">
      <c r="A105"/>
      <c r="B105"/>
      <c r="C105"/>
      <c r="E105"/>
      <c r="F105"/>
      <c r="G105"/>
      <c r="H105"/>
      <c r="I105"/>
    </row>
    <row r="106" spans="1:9" ht="14.25">
      <c r="A106"/>
      <c r="B106"/>
      <c r="C106"/>
      <c r="E106"/>
      <c r="F106"/>
      <c r="G106"/>
      <c r="H106"/>
      <c r="I106"/>
    </row>
    <row r="107" spans="1:9" ht="14.25">
      <c r="A107"/>
      <c r="B107"/>
      <c r="C107"/>
      <c r="E107"/>
      <c r="F107"/>
      <c r="G107"/>
      <c r="H107"/>
      <c r="I107"/>
    </row>
    <row r="108" spans="1:9" ht="14.25">
      <c r="A108"/>
      <c r="B108"/>
      <c r="C108"/>
      <c r="E108"/>
      <c r="F108"/>
      <c r="G108"/>
      <c r="H108"/>
      <c r="I108"/>
    </row>
    <row r="109" spans="1:9" ht="14.25">
      <c r="A109"/>
      <c r="B109"/>
      <c r="C109"/>
      <c r="E109"/>
      <c r="F109"/>
      <c r="G109"/>
      <c r="H109"/>
      <c r="I109"/>
    </row>
    <row r="110" spans="1:9" ht="14.25">
      <c r="A110"/>
      <c r="B110"/>
      <c r="C110"/>
      <c r="E110"/>
      <c r="F110"/>
      <c r="G110"/>
      <c r="H110"/>
      <c r="I110"/>
    </row>
    <row r="111" spans="1:9" ht="14.25">
      <c r="A111"/>
      <c r="B111"/>
      <c r="C111"/>
      <c r="E111"/>
      <c r="F111"/>
      <c r="G111"/>
      <c r="H111"/>
      <c r="I111"/>
    </row>
    <row r="112" spans="1:9" ht="14.25">
      <c r="A112"/>
      <c r="B112"/>
      <c r="C112"/>
      <c r="E112"/>
      <c r="F112"/>
      <c r="G112"/>
      <c r="H112"/>
      <c r="I112"/>
    </row>
    <row r="113" spans="1:9" ht="14.25">
      <c r="A113"/>
      <c r="B113"/>
      <c r="C113"/>
      <c r="E113"/>
      <c r="F113"/>
      <c r="G113"/>
      <c r="H113"/>
      <c r="I113"/>
    </row>
    <row r="114" spans="1:9" ht="14.25">
      <c r="A114"/>
      <c r="B114"/>
      <c r="C114"/>
      <c r="E114"/>
      <c r="F114"/>
      <c r="G114"/>
      <c r="H114"/>
      <c r="I114"/>
    </row>
    <row r="115" spans="1:9" ht="14.25">
      <c r="A115"/>
      <c r="B115"/>
      <c r="C115"/>
      <c r="E115"/>
      <c r="F115"/>
      <c r="G115"/>
      <c r="H115"/>
      <c r="I115"/>
    </row>
    <row r="116" spans="1:9" ht="14.25">
      <c r="A116"/>
      <c r="B116"/>
      <c r="C116"/>
      <c r="E116"/>
      <c r="F116"/>
      <c r="G116"/>
      <c r="H116"/>
      <c r="I116"/>
    </row>
    <row r="117" spans="1:9" ht="14.25">
      <c r="A117"/>
      <c r="B117"/>
      <c r="C117"/>
      <c r="E117"/>
      <c r="F117"/>
      <c r="G117"/>
      <c r="H117"/>
      <c r="I117"/>
    </row>
    <row r="118" spans="1:9" ht="14.25">
      <c r="A118"/>
      <c r="B118"/>
      <c r="C118"/>
      <c r="E118"/>
      <c r="F118"/>
      <c r="G118"/>
      <c r="H118"/>
      <c r="I118"/>
    </row>
    <row r="119" spans="1:9" ht="14.25">
      <c r="A119"/>
      <c r="B119"/>
      <c r="C119"/>
      <c r="E119"/>
      <c r="F119"/>
      <c r="G119"/>
      <c r="H119"/>
      <c r="I119"/>
    </row>
    <row r="120" spans="1:9" ht="14.25">
      <c r="A120"/>
      <c r="B120"/>
      <c r="C120"/>
      <c r="E120"/>
      <c r="F120"/>
      <c r="G120"/>
      <c r="H120"/>
      <c r="I120"/>
    </row>
    <row r="121" spans="1:9" ht="14.25">
      <c r="A121"/>
      <c r="B121"/>
      <c r="C121"/>
      <c r="E121"/>
      <c r="F121"/>
      <c r="G121"/>
      <c r="H121"/>
      <c r="I121"/>
    </row>
    <row r="122" spans="1:9" ht="14.25">
      <c r="A122"/>
      <c r="B122"/>
      <c r="C122"/>
      <c r="E122"/>
      <c r="F122"/>
      <c r="G122"/>
      <c r="H122"/>
      <c r="I122"/>
    </row>
    <row r="123" spans="1:9" ht="14.25">
      <c r="A123"/>
      <c r="B123"/>
      <c r="C123"/>
      <c r="E123"/>
      <c r="F123"/>
      <c r="G123"/>
      <c r="H123"/>
      <c r="I123"/>
    </row>
    <row r="124" spans="1:9" ht="14.25">
      <c r="A124"/>
      <c r="B124"/>
      <c r="C124"/>
      <c r="E124"/>
      <c r="F124"/>
      <c r="G124"/>
      <c r="H124"/>
      <c r="I124"/>
    </row>
    <row r="125" spans="1:9" ht="14.25">
      <c r="A125"/>
      <c r="B125"/>
      <c r="C125"/>
      <c r="E125"/>
      <c r="F125"/>
      <c r="G125"/>
      <c r="H125"/>
      <c r="I125"/>
    </row>
    <row r="126" spans="1:9" ht="14.25">
      <c r="A126"/>
      <c r="B126"/>
      <c r="C126"/>
      <c r="E126"/>
      <c r="F126"/>
      <c r="G126"/>
      <c r="H126"/>
      <c r="I126"/>
    </row>
    <row r="127" spans="1:9" ht="14.25">
      <c r="A127"/>
      <c r="B127"/>
      <c r="C127"/>
      <c r="E127"/>
      <c r="F127"/>
      <c r="G127"/>
      <c r="H127"/>
      <c r="I127"/>
    </row>
    <row r="128" spans="1:9" ht="14.25">
      <c r="A128"/>
      <c r="B128"/>
      <c r="C128"/>
      <c r="E128"/>
      <c r="F128"/>
      <c r="G128"/>
      <c r="H128"/>
      <c r="I128"/>
    </row>
    <row r="129" spans="1:9" ht="14.25">
      <c r="A129"/>
      <c r="B129"/>
      <c r="C129"/>
      <c r="E129"/>
      <c r="F129"/>
      <c r="G129"/>
      <c r="H129"/>
      <c r="I129"/>
    </row>
    <row r="130" spans="1:9" ht="14.25">
      <c r="A130"/>
      <c r="B130"/>
      <c r="C130"/>
      <c r="E130"/>
      <c r="F130"/>
      <c r="G130"/>
      <c r="H130"/>
      <c r="I130"/>
    </row>
    <row r="131" spans="1:9" ht="14.25">
      <c r="A131"/>
      <c r="B131"/>
      <c r="C131"/>
      <c r="E131"/>
      <c r="F131"/>
      <c r="G131"/>
      <c r="H131"/>
      <c r="I131"/>
    </row>
    <row r="132" spans="1:9" ht="14.25">
      <c r="A132"/>
      <c r="B132"/>
      <c r="C132"/>
      <c r="E132"/>
      <c r="F132"/>
      <c r="G132"/>
      <c r="H132"/>
      <c r="I132"/>
    </row>
    <row r="133" spans="1:9" ht="14.25">
      <c r="A133"/>
      <c r="B133"/>
      <c r="C133"/>
      <c r="E133"/>
      <c r="F133"/>
      <c r="G133"/>
      <c r="H133"/>
      <c r="I133"/>
    </row>
    <row r="134" spans="1:9" ht="14.25">
      <c r="A134"/>
      <c r="B134"/>
      <c r="C134"/>
      <c r="E134"/>
      <c r="F134"/>
      <c r="G134"/>
      <c r="H134"/>
      <c r="I134"/>
    </row>
    <row r="135" spans="1:9" ht="14.25">
      <c r="A135"/>
      <c r="B135"/>
      <c r="C135"/>
      <c r="E135"/>
      <c r="F135"/>
      <c r="G135"/>
      <c r="H135"/>
      <c r="I135"/>
    </row>
    <row r="136" spans="1:9" ht="14.25">
      <c r="A136"/>
      <c r="B136"/>
      <c r="C136"/>
      <c r="E136"/>
      <c r="F136"/>
      <c r="G136"/>
      <c r="H136"/>
      <c r="I136"/>
    </row>
    <row r="137" spans="1:9" ht="14.25">
      <c r="A137"/>
      <c r="B137"/>
      <c r="C137"/>
      <c r="E137"/>
      <c r="F137"/>
      <c r="G137"/>
      <c r="H137"/>
      <c r="I137"/>
    </row>
    <row r="138" spans="1:9" ht="14.25">
      <c r="A138"/>
      <c r="B138"/>
      <c r="C138"/>
      <c r="E138"/>
      <c r="F138"/>
      <c r="G138"/>
      <c r="H138"/>
      <c r="I138"/>
    </row>
    <row r="139" spans="1:9" ht="14.25">
      <c r="A139"/>
      <c r="B139"/>
      <c r="C139"/>
      <c r="E139"/>
      <c r="F139"/>
      <c r="G139"/>
      <c r="H139"/>
      <c r="I139"/>
    </row>
    <row r="140" spans="1:9" ht="14.25">
      <c r="A140"/>
      <c r="B140"/>
      <c r="C140"/>
      <c r="E140"/>
      <c r="F140"/>
      <c r="G140"/>
      <c r="H140"/>
      <c r="I140"/>
    </row>
    <row r="141" spans="1:9" ht="14.25">
      <c r="A141"/>
      <c r="B141"/>
      <c r="C141"/>
      <c r="E141"/>
      <c r="F141"/>
      <c r="G141"/>
      <c r="H141"/>
      <c r="I141"/>
    </row>
    <row r="142" spans="1:9" ht="14.25">
      <c r="A142"/>
      <c r="B142"/>
      <c r="C142"/>
      <c r="E142"/>
      <c r="F142"/>
      <c r="G142"/>
      <c r="H142"/>
      <c r="I142"/>
    </row>
    <row r="143" spans="1:9" ht="14.25">
      <c r="A143"/>
      <c r="B143"/>
      <c r="C143"/>
      <c r="E143"/>
      <c r="F143"/>
      <c r="G143"/>
      <c r="H143"/>
      <c r="I143"/>
    </row>
    <row r="144" spans="1:9" ht="14.25">
      <c r="A144"/>
      <c r="B144"/>
      <c r="C144"/>
      <c r="E144"/>
      <c r="F144"/>
      <c r="G144"/>
      <c r="H144"/>
      <c r="I144"/>
    </row>
    <row r="145" spans="1:9" ht="14.25">
      <c r="A145"/>
      <c r="B145"/>
      <c r="C145"/>
      <c r="E145"/>
      <c r="F145"/>
      <c r="G145"/>
      <c r="H145"/>
      <c r="I145"/>
    </row>
    <row r="146" spans="1:9" ht="14.25">
      <c r="A146"/>
      <c r="B146"/>
      <c r="C146"/>
      <c r="E146"/>
      <c r="F146"/>
      <c r="G146"/>
      <c r="H146"/>
      <c r="I146"/>
    </row>
    <row r="147" spans="1:9" ht="14.25">
      <c r="A147"/>
      <c r="B147"/>
      <c r="C147"/>
      <c r="E147"/>
      <c r="F147"/>
      <c r="G147"/>
      <c r="H147"/>
      <c r="I147"/>
    </row>
    <row r="148" spans="1:9" ht="14.25">
      <c r="A148"/>
      <c r="B148"/>
      <c r="C148"/>
      <c r="E148"/>
      <c r="F148"/>
      <c r="G148"/>
      <c r="H148"/>
      <c r="I148"/>
    </row>
    <row r="149" spans="1:9" ht="14.25">
      <c r="A149"/>
      <c r="B149"/>
      <c r="C149"/>
      <c r="E149"/>
      <c r="F149"/>
      <c r="G149"/>
      <c r="H149"/>
      <c r="I149"/>
    </row>
    <row r="150" spans="1:9" ht="14.25">
      <c r="A150"/>
      <c r="B150"/>
      <c r="C150"/>
      <c r="E150"/>
      <c r="F150"/>
      <c r="G150"/>
      <c r="H150"/>
      <c r="I150"/>
    </row>
    <row r="151" spans="1:9" ht="14.25">
      <c r="A151"/>
      <c r="B151"/>
      <c r="C151"/>
      <c r="E151"/>
      <c r="F151"/>
      <c r="G151"/>
      <c r="H151"/>
      <c r="I151"/>
    </row>
    <row r="152" spans="1:9" ht="14.25">
      <c r="A152"/>
      <c r="B152"/>
      <c r="C152"/>
      <c r="E152"/>
      <c r="F152"/>
      <c r="G152"/>
      <c r="H152"/>
      <c r="I152"/>
    </row>
    <row r="153" spans="1:9" ht="14.25">
      <c r="A153"/>
      <c r="B153"/>
      <c r="C153"/>
      <c r="E153"/>
      <c r="F153"/>
      <c r="G153"/>
      <c r="H153"/>
      <c r="I153"/>
    </row>
    <row r="154" spans="1:9" ht="14.25">
      <c r="A154"/>
      <c r="B154"/>
      <c r="C154"/>
      <c r="E154"/>
      <c r="F154"/>
      <c r="G154"/>
      <c r="H154"/>
      <c r="I154"/>
    </row>
    <row r="155" spans="1:9" ht="14.25">
      <c r="A155"/>
      <c r="B155"/>
      <c r="C155"/>
      <c r="E155"/>
      <c r="F155"/>
      <c r="G155"/>
      <c r="H155"/>
      <c r="I155"/>
    </row>
    <row r="156" spans="1:9" ht="14.25">
      <c r="A156"/>
      <c r="B156"/>
      <c r="C156"/>
      <c r="E156"/>
      <c r="F156"/>
      <c r="G156"/>
      <c r="H156"/>
      <c r="I156"/>
    </row>
    <row r="157" spans="1:9" ht="14.25">
      <c r="A157"/>
      <c r="B157"/>
      <c r="C157"/>
      <c r="E157"/>
      <c r="F157"/>
      <c r="G157"/>
      <c r="H157"/>
      <c r="I157"/>
    </row>
    <row r="158" spans="1:9" ht="14.25">
      <c r="A158"/>
      <c r="B158"/>
      <c r="C158"/>
      <c r="E158"/>
      <c r="F158"/>
      <c r="G158"/>
      <c r="H158"/>
      <c r="I158"/>
    </row>
    <row r="159" spans="1:9" ht="14.25">
      <c r="A159"/>
      <c r="B159"/>
      <c r="C159"/>
      <c r="E159"/>
      <c r="F159"/>
      <c r="G159"/>
      <c r="H159"/>
      <c r="I159"/>
    </row>
    <row r="160" spans="1:9" ht="14.25">
      <c r="A160"/>
      <c r="B160"/>
      <c r="C160"/>
      <c r="E160"/>
      <c r="F160"/>
      <c r="G160"/>
      <c r="H160"/>
      <c r="I160"/>
    </row>
    <row r="161" spans="1:9" ht="14.25">
      <c r="A161"/>
      <c r="B161"/>
      <c r="C161"/>
      <c r="E161"/>
      <c r="F161"/>
      <c r="G161"/>
      <c r="H161"/>
      <c r="I161"/>
    </row>
    <row r="162" spans="1:9" ht="14.25">
      <c r="A162"/>
      <c r="B162"/>
      <c r="C162"/>
      <c r="E162"/>
      <c r="F162"/>
      <c r="G162"/>
      <c r="H162"/>
      <c r="I162"/>
    </row>
    <row r="163" spans="1:9" ht="14.25">
      <c r="A163"/>
      <c r="B163"/>
      <c r="C163"/>
      <c r="E163"/>
      <c r="F163"/>
      <c r="G163"/>
      <c r="H163"/>
      <c r="I163"/>
    </row>
    <row r="164" spans="1:9" ht="14.25">
      <c r="A164"/>
      <c r="B164"/>
      <c r="C164"/>
      <c r="E164"/>
      <c r="F164"/>
      <c r="G164"/>
      <c r="H164"/>
      <c r="I164"/>
    </row>
    <row r="165" spans="1:9" ht="14.25">
      <c r="A165"/>
      <c r="B165"/>
      <c r="C165"/>
      <c r="E165"/>
      <c r="F165"/>
      <c r="G165"/>
      <c r="H165"/>
      <c r="I165"/>
    </row>
    <row r="166" spans="1:9" ht="14.25">
      <c r="A166"/>
      <c r="B166"/>
      <c r="C166"/>
      <c r="E166"/>
      <c r="F166"/>
      <c r="G166"/>
      <c r="H166"/>
      <c r="I166"/>
    </row>
    <row r="167" spans="1:9" ht="14.25">
      <c r="A167"/>
      <c r="B167"/>
      <c r="C167"/>
      <c r="E167"/>
      <c r="F167"/>
      <c r="G167"/>
      <c r="H167"/>
      <c r="I167"/>
    </row>
    <row r="168" spans="1:9" ht="14.25">
      <c r="A168"/>
      <c r="B168"/>
      <c r="C168"/>
      <c r="E168"/>
      <c r="F168"/>
      <c r="G168"/>
      <c r="H168"/>
      <c r="I168"/>
    </row>
    <row r="169" spans="1:9" ht="14.25">
      <c r="A169"/>
      <c r="B169"/>
      <c r="C169"/>
      <c r="E169"/>
      <c r="F169"/>
      <c r="G169"/>
      <c r="H169"/>
      <c r="I169"/>
    </row>
    <row r="170" spans="1:9" ht="14.25">
      <c r="A170"/>
      <c r="B170"/>
      <c r="C170"/>
      <c r="E170"/>
      <c r="F170"/>
      <c r="G170"/>
      <c r="H170"/>
      <c r="I170"/>
    </row>
    <row r="171" spans="1:9" ht="14.25">
      <c r="A171"/>
      <c r="B171"/>
      <c r="C171"/>
      <c r="E171"/>
      <c r="F171"/>
      <c r="G171"/>
      <c r="H171"/>
      <c r="I171"/>
    </row>
    <row r="172" spans="1:9" ht="14.25">
      <c r="A172"/>
      <c r="B172"/>
      <c r="C172"/>
      <c r="E172"/>
      <c r="F172"/>
      <c r="G172"/>
      <c r="H172"/>
      <c r="I172"/>
    </row>
    <row r="173" spans="1:9" ht="14.25">
      <c r="A173"/>
      <c r="B173"/>
      <c r="C173"/>
      <c r="E173"/>
      <c r="F173"/>
      <c r="G173"/>
      <c r="H173"/>
      <c r="I173"/>
    </row>
    <row r="174" spans="1:9" ht="14.25">
      <c r="A174"/>
      <c r="B174"/>
      <c r="C174"/>
      <c r="E174"/>
      <c r="F174"/>
      <c r="G174"/>
      <c r="H174"/>
      <c r="I174"/>
    </row>
    <row r="175" spans="1:9" ht="14.25">
      <c r="A175"/>
      <c r="B175"/>
      <c r="C175"/>
      <c r="E175"/>
      <c r="F175"/>
      <c r="G175"/>
      <c r="H175"/>
      <c r="I175"/>
    </row>
    <row r="176" spans="1:9" ht="14.25">
      <c r="A176"/>
      <c r="B176"/>
      <c r="C176"/>
      <c r="E176"/>
      <c r="F176"/>
      <c r="G176"/>
      <c r="H176"/>
      <c r="I176"/>
    </row>
    <row r="177" spans="1:9" ht="14.25">
      <c r="A177"/>
      <c r="B177"/>
      <c r="C177"/>
      <c r="E177"/>
      <c r="F177"/>
      <c r="G177"/>
      <c r="H177"/>
      <c r="I177"/>
    </row>
    <row r="178" spans="1:9" ht="14.25">
      <c r="A178"/>
      <c r="B178"/>
      <c r="C178"/>
      <c r="E178"/>
      <c r="F178"/>
      <c r="G178"/>
      <c r="H178"/>
      <c r="I178"/>
    </row>
    <row r="179" spans="1:9" ht="14.25">
      <c r="A179"/>
      <c r="B179"/>
      <c r="C179"/>
      <c r="E179"/>
      <c r="F179"/>
      <c r="G179"/>
      <c r="H179"/>
      <c r="I179"/>
    </row>
    <row r="180" spans="1:9" ht="14.25">
      <c r="A180"/>
      <c r="B180"/>
      <c r="C180"/>
      <c r="E180"/>
      <c r="F180"/>
      <c r="G180"/>
      <c r="H180"/>
      <c r="I180"/>
    </row>
    <row r="181" spans="1:9" ht="14.25">
      <c r="A181"/>
      <c r="B181"/>
      <c r="C181"/>
      <c r="E181"/>
      <c r="F181"/>
      <c r="G181"/>
      <c r="H181"/>
      <c r="I181"/>
    </row>
    <row r="182" spans="1:9" ht="14.25">
      <c r="A182"/>
      <c r="B182"/>
      <c r="C182"/>
      <c r="E182"/>
      <c r="F182"/>
      <c r="G182"/>
      <c r="H182"/>
      <c r="I182"/>
    </row>
    <row r="183" spans="1:9" ht="14.25">
      <c r="A183"/>
      <c r="B183"/>
      <c r="C183"/>
      <c r="E183"/>
      <c r="F183"/>
      <c r="G183"/>
      <c r="H183"/>
      <c r="I183"/>
    </row>
    <row r="184" spans="1:9" ht="14.25">
      <c r="A184"/>
      <c r="B184"/>
      <c r="C184"/>
      <c r="E184"/>
      <c r="F184"/>
      <c r="G184"/>
      <c r="H184"/>
      <c r="I184"/>
    </row>
    <row r="185" spans="1:9" ht="14.25">
      <c r="A185"/>
      <c r="B185"/>
      <c r="C185"/>
      <c r="E185"/>
      <c r="F185"/>
      <c r="G185"/>
      <c r="H185"/>
      <c r="I185"/>
    </row>
    <row r="186" spans="1:9" ht="14.25">
      <c r="A186"/>
      <c r="B186"/>
      <c r="C186"/>
      <c r="E186"/>
      <c r="F186"/>
      <c r="G186"/>
      <c r="H186"/>
      <c r="I186"/>
    </row>
    <row r="187" spans="1:9" ht="14.25">
      <c r="A187"/>
      <c r="B187"/>
      <c r="C187"/>
      <c r="E187"/>
      <c r="F187"/>
      <c r="G187"/>
      <c r="H187"/>
      <c r="I187"/>
    </row>
    <row r="188" spans="1:9" ht="14.25">
      <c r="A188"/>
      <c r="B188"/>
      <c r="C188"/>
      <c r="E188"/>
      <c r="F188"/>
      <c r="G188"/>
      <c r="H188"/>
      <c r="I188"/>
    </row>
    <row r="189" spans="1:9" ht="14.25">
      <c r="A189"/>
      <c r="B189"/>
      <c r="C189"/>
      <c r="E189"/>
      <c r="F189"/>
      <c r="G189"/>
      <c r="H189"/>
      <c r="I189"/>
    </row>
    <row r="190" spans="1:9" ht="14.25">
      <c r="A190"/>
      <c r="B190"/>
      <c r="C190"/>
      <c r="E190"/>
      <c r="F190"/>
      <c r="G190"/>
      <c r="H190"/>
      <c r="I190"/>
    </row>
    <row r="191" spans="1:9" ht="14.25">
      <c r="A191"/>
      <c r="B191"/>
      <c r="C191"/>
      <c r="E191"/>
      <c r="F191"/>
      <c r="G191"/>
      <c r="H191"/>
      <c r="I191"/>
    </row>
    <row r="192" spans="1:9" ht="14.25">
      <c r="A192"/>
      <c r="B192"/>
      <c r="C192"/>
      <c r="E192"/>
      <c r="F192"/>
      <c r="G192"/>
      <c r="H192"/>
      <c r="I192"/>
    </row>
    <row r="193" spans="1:9" ht="14.25">
      <c r="A193"/>
      <c r="B193"/>
      <c r="C193"/>
      <c r="E193"/>
      <c r="F193"/>
      <c r="G193"/>
      <c r="H193"/>
      <c r="I193"/>
    </row>
    <row r="194" spans="1:9" ht="14.25">
      <c r="A194"/>
      <c r="B194"/>
      <c r="C194"/>
      <c r="E194"/>
      <c r="F194"/>
      <c r="G194"/>
      <c r="H194"/>
      <c r="I194"/>
    </row>
    <row r="195" spans="1:9" ht="14.25">
      <c r="A195"/>
      <c r="B195"/>
      <c r="C195"/>
      <c r="E195"/>
      <c r="F195"/>
      <c r="G195"/>
      <c r="H195"/>
      <c r="I195"/>
    </row>
    <row r="196" spans="1:9" ht="14.25">
      <c r="A196"/>
      <c r="B196"/>
      <c r="C196"/>
      <c r="E196"/>
      <c r="F196"/>
      <c r="G196"/>
      <c r="H196"/>
      <c r="I196"/>
    </row>
    <row r="197" spans="1:9" ht="14.25">
      <c r="A197"/>
      <c r="B197"/>
      <c r="C197"/>
      <c r="E197"/>
      <c r="F197"/>
      <c r="G197"/>
      <c r="H197"/>
      <c r="I197"/>
    </row>
    <row r="198" spans="1:9" ht="14.25">
      <c r="A198"/>
      <c r="B198"/>
      <c r="C198"/>
      <c r="E198"/>
      <c r="F198"/>
      <c r="G198"/>
      <c r="H198"/>
      <c r="I198"/>
    </row>
    <row r="199" spans="1:9" ht="14.25">
      <c r="A199"/>
      <c r="B199"/>
      <c r="C199"/>
      <c r="E199"/>
      <c r="F199"/>
      <c r="G199"/>
      <c r="H199"/>
      <c r="I199"/>
    </row>
    <row r="200" spans="1:9" ht="14.25">
      <c r="A200"/>
      <c r="B200"/>
      <c r="C200"/>
      <c r="E200"/>
      <c r="F200"/>
      <c r="G200"/>
      <c r="H200"/>
      <c r="I200"/>
    </row>
    <row r="201" spans="1:9" ht="14.25">
      <c r="A201"/>
      <c r="B201"/>
      <c r="C201"/>
      <c r="E201"/>
      <c r="F201"/>
      <c r="G201"/>
      <c r="H201"/>
      <c r="I201"/>
    </row>
    <row r="202" spans="1:9" ht="14.25">
      <c r="A202"/>
      <c r="B202"/>
      <c r="C202"/>
      <c r="E202"/>
      <c r="F202"/>
      <c r="G202"/>
      <c r="H202"/>
      <c r="I202"/>
    </row>
    <row r="203" spans="1:9" ht="14.25">
      <c r="A203"/>
      <c r="B203"/>
      <c r="C203"/>
      <c r="E203"/>
      <c r="F203"/>
      <c r="G203"/>
      <c r="H203"/>
      <c r="I203"/>
    </row>
    <row r="204" spans="1:9" ht="14.25">
      <c r="A204"/>
      <c r="B204"/>
      <c r="C204"/>
      <c r="E204"/>
      <c r="F204"/>
      <c r="G204"/>
      <c r="H204"/>
      <c r="I204"/>
    </row>
    <row r="205" spans="1:9" ht="14.25">
      <c r="A205"/>
      <c r="B205"/>
      <c r="C205"/>
      <c r="E205"/>
      <c r="F205"/>
      <c r="G205"/>
      <c r="H205"/>
      <c r="I205"/>
    </row>
    <row r="206" spans="1:9" ht="14.25">
      <c r="A206"/>
      <c r="B206"/>
      <c r="C206"/>
      <c r="E206"/>
      <c r="F206"/>
      <c r="G206"/>
      <c r="H206"/>
      <c r="I206"/>
    </row>
    <row r="207" spans="1:9" ht="14.25">
      <c r="A207"/>
      <c r="B207"/>
      <c r="C207"/>
      <c r="E207"/>
      <c r="F207"/>
      <c r="G207"/>
      <c r="H207"/>
      <c r="I207"/>
    </row>
    <row r="208" spans="1:9" ht="14.25">
      <c r="A208"/>
      <c r="B208"/>
      <c r="C208"/>
      <c r="E208"/>
      <c r="F208"/>
      <c r="G208"/>
      <c r="H208"/>
      <c r="I208"/>
    </row>
    <row r="209" ht="14.25">
      <c r="A209"/>
    </row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28.5" hidden="1">
      <c r="HC2010" s="1" t="s">
        <v>58</v>
      </c>
    </row>
    <row r="2011" ht="14.25"/>
    <row r="2012" ht="14.25"/>
    <row r="2013" ht="14.25" customHeight="1"/>
    <row r="2014" ht="14.25" customHeight="1" hidden="1"/>
    <row r="2015" ht="14.25" customHeight="1" hidden="1"/>
    <row r="2016" ht="14.25" customHeight="1" hidden="1"/>
    <row r="2017" ht="14.25" customHeight="1" hidden="1"/>
    <row r="2018" ht="14.25" customHeight="1" hidden="1"/>
    <row r="2019" ht="14.25" customHeight="1" hidden="1"/>
    <row r="2020" ht="14.25" customHeight="1" hidden="1"/>
    <row r="2021" ht="14.25" customHeight="1" hidden="1"/>
    <row r="2022" ht="14.25" customHeight="1" hidden="1"/>
    <row r="2023" ht="14.25" customHeight="1" hidden="1"/>
    <row r="2024" ht="14.25" customHeight="1" hidden="1"/>
    <row r="2025" ht="14.25" customHeight="1" hidden="1"/>
    <row r="2026" ht="14.25" customHeight="1" hidden="1"/>
    <row r="2027" ht="14.25" customHeight="1" hidden="1"/>
    <row r="2028" ht="14.25" customHeight="1" hidden="1"/>
    <row r="2029" ht="14.25" customHeight="1" hidden="1"/>
    <row r="2030" ht="14.25" customHeight="1" hidden="1"/>
  </sheetData>
  <sheetProtection formatCells="0" formatColumns="0" formatRows="0"/>
  <autoFilter ref="B7:AA49"/>
  <mergeCells count="6">
    <mergeCell ref="R5:S5"/>
    <mergeCell ref="K1:N1"/>
    <mergeCell ref="J2:K2"/>
    <mergeCell ref="L2:P2"/>
    <mergeCell ref="J3:K3"/>
    <mergeCell ref="L3:P3"/>
  </mergeCells>
  <conditionalFormatting sqref="V6:Z6">
    <cfRule type="cellIs" priority="1" dxfId="0" operator="equal" stopIfTrue="1">
      <formula>"Неисправан конто прихода!"</formula>
    </cfRule>
  </conditionalFormatting>
  <dataValidations count="1">
    <dataValidation type="whole" operator="greaterThan" allowBlank="1" showErrorMessage="1" errorTitle="Pogresan unos" error="Uneseni iznos mora biti celi broj veci od 0!" sqref="L9:Y12 L30:Y30 L32:Y34 L36:Y36 L38:Y38 L40:Y40 L42:Y42 L26:Y26 L28:Y28 L24:Y24 L14:Y22 L44:Y45 L47:Y47">
      <formula1>0</formula1>
    </dataValidation>
  </dataValidations>
  <printOptions/>
  <pageMargins left="0.36" right="0.24" top="0.63" bottom="0.59" header="0.5" footer="0.5"/>
  <pageSetup horizontalDpi="600" verticalDpi="600" orientation="landscape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E184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5.57421875" style="0" bestFit="1" customWidth="1"/>
    <col min="3" max="3" width="51.00390625" style="0" customWidth="1"/>
    <col min="4" max="4" width="10.57421875" style="0" customWidth="1"/>
  </cols>
  <sheetData>
    <row r="5" spans="1:5" ht="12.75">
      <c r="A5">
        <f>+'[3]Sheet1'!A6</f>
        <v>20100</v>
      </c>
      <c r="B5">
        <f>+'[3]Sheet1'!B6</f>
        <v>1</v>
      </c>
      <c r="C5" t="str">
        <f>+'[3]Sheet1'!C6</f>
        <v>НАРОДНА СКУПШТИНА</v>
      </c>
      <c r="D5">
        <f>+A5</f>
        <v>20100</v>
      </c>
      <c r="E5">
        <f>+IF($B5&lt;100,$B5,100)</f>
        <v>1</v>
      </c>
    </row>
    <row r="6" spans="1:5" ht="12.75">
      <c r="A6">
        <f>+'[3]Sheet1'!A7</f>
        <v>10100</v>
      </c>
      <c r="B6">
        <f>+'[3]Sheet1'!B7</f>
        <v>2</v>
      </c>
      <c r="C6" t="str">
        <f>+'[3]Sheet1'!C7</f>
        <v>ПРЕДСЕДНИК РЕПУБЛИКЕ</v>
      </c>
      <c r="D6">
        <f aca="true" t="shared" si="0" ref="D6:D69">+A6</f>
        <v>10100</v>
      </c>
      <c r="E6">
        <f aca="true" t="shared" si="1" ref="E6:E69">+IF($B6&lt;100,$B6,100)</f>
        <v>2</v>
      </c>
    </row>
    <row r="7" spans="1:5" ht="12.75">
      <c r="A7">
        <f>+'[3]Sheet1'!A8</f>
        <v>0</v>
      </c>
      <c r="B7">
        <f>+'[3]Sheet1'!B8</f>
        <v>3</v>
      </c>
      <c r="C7" t="str">
        <f>+'[3]Sheet1'!C8</f>
        <v>ВЛАДА</v>
      </c>
      <c r="E7">
        <f t="shared" si="1"/>
        <v>3</v>
      </c>
    </row>
    <row r="8" spans="1:5" ht="12.75">
      <c r="A8">
        <f>+'[3]Sheet1'!A9</f>
        <v>30100</v>
      </c>
      <c r="B8">
        <f>+'[3]Sheet1'!B9</f>
        <v>4</v>
      </c>
      <c r="C8" t="str">
        <f>+'[3]Sheet1'!C9</f>
        <v>УСТАВНИ СУД</v>
      </c>
      <c r="D8">
        <f t="shared" si="0"/>
        <v>30100</v>
      </c>
      <c r="E8">
        <f t="shared" si="1"/>
        <v>4</v>
      </c>
    </row>
    <row r="9" spans="1:5" ht="12.75">
      <c r="A9">
        <f>+'[3]Sheet1'!A10</f>
        <v>30200</v>
      </c>
      <c r="B9">
        <f>+'[3]Sheet1'!B10</f>
        <v>5</v>
      </c>
      <c r="C9" t="str">
        <f>+'[3]Sheet1'!C10</f>
        <v>ПРАВОСУДНИ ОРГАНИ</v>
      </c>
      <c r="D9">
        <f t="shared" si="0"/>
        <v>30200</v>
      </c>
      <c r="E9">
        <f t="shared" si="1"/>
        <v>5</v>
      </c>
    </row>
    <row r="10" spans="1:5" ht="12.75">
      <c r="A10">
        <f>+'[3]Sheet1'!A11</f>
        <v>42700</v>
      </c>
      <c r="B10">
        <f>+'[3]Sheet1'!B11</f>
        <v>6</v>
      </c>
      <c r="C10" t="str">
        <f>+'[3]Sheet1'!C11</f>
        <v>ЗАШТИТНИК ГРАЂАНА</v>
      </c>
      <c r="D10">
        <f t="shared" si="0"/>
        <v>42700</v>
      </c>
      <c r="E10">
        <f t="shared" si="1"/>
        <v>6</v>
      </c>
    </row>
    <row r="11" spans="1:5" ht="12.75">
      <c r="A11">
        <f>+'[3]Sheet1'!A12</f>
        <v>20102</v>
      </c>
      <c r="B11">
        <f>+'[3]Sheet1'!B12</f>
        <v>7</v>
      </c>
      <c r="C11" t="str">
        <f>+'[3]Sheet1'!C12</f>
        <v>ДРЖАВНА РЕВИЗОРСКА ИНСТИТУЦИЈА</v>
      </c>
      <c r="D11">
        <f t="shared" si="0"/>
        <v>20102</v>
      </c>
      <c r="E11">
        <f t="shared" si="1"/>
        <v>7</v>
      </c>
    </row>
    <row r="12" spans="1:5" ht="12.75">
      <c r="A12">
        <f>+'[3]Sheet1'!A13</f>
        <v>61030</v>
      </c>
      <c r="B12">
        <f>+'[3]Sheet1'!B13</f>
        <v>8</v>
      </c>
      <c r="C12" t="str">
        <f>+'[3]Sheet1'!C13</f>
        <v>МИНИСТАРСТВО СПОЉНИХ ПОСЛОВА</v>
      </c>
      <c r="D12">
        <f t="shared" si="0"/>
        <v>61030</v>
      </c>
      <c r="E12">
        <f t="shared" si="1"/>
        <v>8</v>
      </c>
    </row>
    <row r="13" spans="1:5" ht="12.75">
      <c r="A13">
        <f>+'[3]Sheet1'!A14</f>
        <v>61040</v>
      </c>
      <c r="B13">
        <f>+'[3]Sheet1'!B14</f>
        <v>9</v>
      </c>
      <c r="C13" t="str">
        <f>+'[3]Sheet1'!C14</f>
        <v>МИНИСТАРСТВО ОДБРАНЕ</v>
      </c>
      <c r="D13">
        <f t="shared" si="0"/>
        <v>61040</v>
      </c>
      <c r="E13">
        <f t="shared" si="1"/>
        <v>9</v>
      </c>
    </row>
    <row r="14" spans="1:5" ht="12.75">
      <c r="A14">
        <f>+'[3]Sheet1'!A15</f>
        <v>10600</v>
      </c>
      <c r="B14">
        <f>+'[3]Sheet1'!B15</f>
        <v>10</v>
      </c>
      <c r="C14" t="str">
        <f>+'[3]Sheet1'!C15</f>
        <v>МИНИСТАРСТВО УНУТРАШЊИХ ПОСЛОВА</v>
      </c>
      <c r="D14">
        <f t="shared" si="0"/>
        <v>10600</v>
      </c>
      <c r="E14">
        <f t="shared" si="1"/>
        <v>10</v>
      </c>
    </row>
    <row r="15" spans="1:5" ht="12.75">
      <c r="A15">
        <f>+'[3]Sheet1'!A16</f>
        <v>41300</v>
      </c>
      <c r="B15">
        <f>+'[3]Sheet1'!B16</f>
        <v>11</v>
      </c>
      <c r="C15" t="str">
        <f>+'[3]Sheet1'!C16</f>
        <v>БЕЗБЕДНОСНО ИНФОРМАТИВНА АГЕНЦИЈА</v>
      </c>
      <c r="D15">
        <f t="shared" si="0"/>
        <v>41300</v>
      </c>
      <c r="E15">
        <f t="shared" si="1"/>
        <v>11</v>
      </c>
    </row>
    <row r="16" spans="1:5" ht="12.75">
      <c r="A16">
        <f>+'[3]Sheet1'!A17</f>
        <v>10500</v>
      </c>
      <c r="B16">
        <f>+'[3]Sheet1'!B17</f>
        <v>12</v>
      </c>
      <c r="C16" t="str">
        <f>+'[3]Sheet1'!C17</f>
        <v>МИНИСТАРСТВО ФИНАНСИЈА</v>
      </c>
      <c r="D16">
        <f t="shared" si="0"/>
        <v>10500</v>
      </c>
      <c r="E16">
        <f t="shared" si="1"/>
        <v>12</v>
      </c>
    </row>
    <row r="17" spans="1:5" ht="12.75">
      <c r="A17">
        <f>+'[3]Sheet1'!A18</f>
        <v>10300</v>
      </c>
      <c r="B17">
        <f>+'[3]Sheet1'!B18</f>
        <v>13</v>
      </c>
      <c r="C17" t="str">
        <f>+'[3]Sheet1'!C18</f>
        <v>МИНИСТАРСТВО ПРАВДЕ</v>
      </c>
      <c r="D17">
        <f t="shared" si="0"/>
        <v>10300</v>
      </c>
      <c r="E17">
        <f t="shared" si="1"/>
        <v>13</v>
      </c>
    </row>
    <row r="18" spans="1:5" ht="12.75">
      <c r="A18">
        <f>+'[3]Sheet1'!A19</f>
        <v>10700</v>
      </c>
      <c r="B18">
        <f>+'[3]Sheet1'!B19</f>
        <v>14</v>
      </c>
      <c r="C18" t="str">
        <f>+'[3]Sheet1'!C19</f>
        <v>МИНИСТАРСТВО ПОЉОПРИВРЕДЕ, ШУМАРСТВА И ВОДОПРИВРЕДЕ</v>
      </c>
      <c r="D18">
        <f t="shared" si="0"/>
        <v>10700</v>
      </c>
      <c r="E18">
        <f t="shared" si="1"/>
        <v>14</v>
      </c>
    </row>
    <row r="19" spans="1:5" ht="12.75">
      <c r="A19">
        <f>+'[3]Sheet1'!A20</f>
        <v>13000</v>
      </c>
      <c r="B19">
        <f>+'[3]Sheet1'!B20</f>
        <v>15</v>
      </c>
      <c r="C19" t="str">
        <f>+'[3]Sheet1'!C20</f>
        <v>MИНИСТАРСТВО ЕКОНОМИЈЕ И РЕГИОНАЛНОГ РАЗВОЈА</v>
      </c>
      <c r="D19">
        <f t="shared" si="0"/>
        <v>13000</v>
      </c>
      <c r="E19">
        <f t="shared" si="1"/>
        <v>15</v>
      </c>
    </row>
    <row r="20" spans="1:5" ht="12.75">
      <c r="A20">
        <f>+'[3]Sheet1'!A21</f>
        <v>10900</v>
      </c>
      <c r="B20">
        <f>+'[3]Sheet1'!B21</f>
        <v>16</v>
      </c>
      <c r="C20" t="str">
        <f>+'[3]Sheet1'!C21</f>
        <v>МИНИСТАРСТВО РУДАРСТВА И ЕНЕРГЕТИКЕ</v>
      </c>
      <c r="D20">
        <f t="shared" si="0"/>
        <v>10900</v>
      </c>
      <c r="E20">
        <f t="shared" si="1"/>
        <v>16</v>
      </c>
    </row>
    <row r="21" spans="1:5" ht="12.75">
      <c r="A21">
        <f>+'[3]Sheet1'!A22</f>
        <v>13100</v>
      </c>
      <c r="B21">
        <f>+'[3]Sheet1'!B22</f>
        <v>17</v>
      </c>
      <c r="C21" t="str">
        <f>+'[3]Sheet1'!C22</f>
        <v>MИНИСТАРСТВО ЗА ИНФРАСТРУКТУРУ</v>
      </c>
      <c r="D21">
        <f t="shared" si="0"/>
        <v>13100</v>
      </c>
      <c r="E21">
        <f t="shared" si="1"/>
        <v>17</v>
      </c>
    </row>
    <row r="22" spans="1:5" ht="12.75">
      <c r="A22">
        <f>+'[3]Sheet1'!A23</f>
        <v>13200</v>
      </c>
      <c r="B22">
        <f>+'[3]Sheet1'!B23</f>
        <v>18</v>
      </c>
      <c r="C22" t="str">
        <f>+'[3]Sheet1'!C23</f>
        <v>МИНИСТАРСТВО ЗА ТЕЛЕКОМУНИКАЦИЈЕ И ИНФОРМАЦИОНО ДРУШТВО</v>
      </c>
      <c r="D22">
        <f t="shared" si="0"/>
        <v>13200</v>
      </c>
      <c r="E22">
        <f t="shared" si="1"/>
        <v>18</v>
      </c>
    </row>
    <row r="23" spans="1:5" ht="12.75">
      <c r="A23">
        <f>+'[3]Sheet1'!A24</f>
        <v>13400</v>
      </c>
      <c r="B23">
        <f>+'[3]Sheet1'!B24</f>
        <v>19</v>
      </c>
      <c r="C23" t="str">
        <f>+'[3]Sheet1'!C24</f>
        <v>МИНИСТАРСТВО РАДА И СОЦИЈАЛНЕ ПОЛИТИКЕ</v>
      </c>
      <c r="D23">
        <f t="shared" si="0"/>
        <v>13400</v>
      </c>
      <c r="E23">
        <f t="shared" si="1"/>
        <v>19</v>
      </c>
    </row>
    <row r="24" spans="1:5" ht="12.75">
      <c r="A24">
        <f>+'[3]Sheet1'!A25</f>
        <v>13500</v>
      </c>
      <c r="B24">
        <f>+'[3]Sheet1'!B25</f>
        <v>20</v>
      </c>
      <c r="C24" t="str">
        <f>+'[3]Sheet1'!C25</f>
        <v>МИНИСТАРСТВО ЗА НАУКУ И ТЕХНОЛОШКИ РАЗВОЈ</v>
      </c>
      <c r="D24">
        <f t="shared" si="0"/>
        <v>13500</v>
      </c>
      <c r="E24">
        <f t="shared" si="1"/>
        <v>20</v>
      </c>
    </row>
    <row r="25" spans="1:5" ht="14.25" customHeight="1">
      <c r="A25">
        <f>+'[3]Sheet1'!A26</f>
        <v>14000</v>
      </c>
      <c r="B25">
        <f>+'[3]Sheet1'!B26</f>
        <v>21</v>
      </c>
      <c r="C25" t="str">
        <f>+'[3]Sheet1'!C26</f>
        <v>МИНИСТАРСТВО ЖИВОТНЕ СРЕДИНЕ И ПРОСТОРНОГ ПЛАНИРАЊА</v>
      </c>
      <c r="D25">
        <f t="shared" si="0"/>
        <v>14000</v>
      </c>
      <c r="E25">
        <f t="shared" si="1"/>
        <v>21</v>
      </c>
    </row>
    <row r="26" spans="1:5" ht="12.75">
      <c r="A26">
        <f>+'[3]Sheet1'!A27</f>
        <v>13800</v>
      </c>
      <c r="B26">
        <f>+'[3]Sheet1'!B27</f>
        <v>22</v>
      </c>
      <c r="C26" t="str">
        <f>+'[3]Sheet1'!C27</f>
        <v>МИНИСТАРСТВО ОМЛАДИНЕ И СПОРТА</v>
      </c>
      <c r="D26">
        <f t="shared" si="0"/>
        <v>13800</v>
      </c>
      <c r="E26">
        <f t="shared" si="1"/>
        <v>22</v>
      </c>
    </row>
    <row r="27" spans="1:5" ht="12.75">
      <c r="A27">
        <f>+'[3]Sheet1'!A28</f>
        <v>11800</v>
      </c>
      <c r="B27">
        <f>+'[3]Sheet1'!B28</f>
        <v>23</v>
      </c>
      <c r="C27" t="str">
        <f>+'[3]Sheet1'!C28</f>
        <v>МИНИСТАРСТВО КУЛТУРЕ</v>
      </c>
      <c r="D27">
        <f t="shared" si="0"/>
        <v>11800</v>
      </c>
      <c r="E27">
        <f t="shared" si="1"/>
        <v>23</v>
      </c>
    </row>
    <row r="28" spans="1:5" ht="12.75">
      <c r="A28">
        <f>+'[3]Sheet1'!A29</f>
        <v>12300</v>
      </c>
      <c r="B28">
        <f>+'[3]Sheet1'!B29</f>
        <v>24</v>
      </c>
      <c r="C28" t="str">
        <f>+'[3]Sheet1'!C29</f>
        <v>МИНИСТАРСТВО ЗА ДИЈАСПОРУ</v>
      </c>
      <c r="D28">
        <f t="shared" si="0"/>
        <v>12300</v>
      </c>
      <c r="E28">
        <f t="shared" si="1"/>
        <v>24</v>
      </c>
    </row>
    <row r="29" spans="1:5" ht="12.75">
      <c r="A29">
        <f>+'[3]Sheet1'!A30</f>
        <v>13900</v>
      </c>
      <c r="B29">
        <f>+'[3]Sheet1'!B30</f>
        <v>25</v>
      </c>
      <c r="C29" t="str">
        <f>+'[3]Sheet1'!C30</f>
        <v>МИНИСТАРСТВО ЗА КОСОВО И МЕТОХИЈУ</v>
      </c>
      <c r="D29">
        <f t="shared" si="0"/>
        <v>13900</v>
      </c>
      <c r="E29">
        <f t="shared" si="1"/>
        <v>25</v>
      </c>
    </row>
    <row r="30" spans="1:5" ht="12.75">
      <c r="A30">
        <f>+'[3]Sheet1'!A31</f>
        <v>14200</v>
      </c>
      <c r="B30">
        <f>+'[3]Sheet1'!B31</f>
        <v>26</v>
      </c>
      <c r="C30" t="str">
        <f>+'[3]Sheet1'!C31</f>
        <v>МИНИСТАРСТВО ЗА ЉУДСКА И МАЊИНСКА ПРАВА</v>
      </c>
      <c r="D30">
        <f t="shared" si="0"/>
        <v>14200</v>
      </c>
      <c r="E30">
        <f t="shared" si="1"/>
        <v>26</v>
      </c>
    </row>
    <row r="31" spans="1:5" ht="12.75">
      <c r="A31">
        <f>+'[3]Sheet1'!A32</f>
        <v>14100</v>
      </c>
      <c r="B31">
        <f>+'[3]Sheet1'!B32</f>
        <v>27</v>
      </c>
      <c r="C31" t="str">
        <f>+'[3]Sheet1'!C32</f>
        <v>МИНИСТАРСТВО ЗА НАЦИОНАЛНИ ИНВЕСТИЦИОНИ ПЛАН</v>
      </c>
      <c r="D31">
        <f t="shared" si="0"/>
        <v>14100</v>
      </c>
      <c r="E31">
        <f t="shared" si="1"/>
        <v>27</v>
      </c>
    </row>
    <row r="32" spans="1:5" ht="12.75">
      <c r="A32">
        <f>+'[3]Sheet1'!A33</f>
        <v>40100</v>
      </c>
      <c r="B32">
        <f>+'[3]Sheet1'!B33</f>
        <v>28</v>
      </c>
      <c r="C32" t="str">
        <f>+'[3]Sheet1'!C33</f>
        <v>РЕПУБЛИЧКИ СЕКРЕТАРИЈАТ ЗА ЗАКОНОДАВСТВО</v>
      </c>
      <c r="D32">
        <f t="shared" si="0"/>
        <v>40100</v>
      </c>
      <c r="E32">
        <f t="shared" si="1"/>
        <v>28</v>
      </c>
    </row>
    <row r="33" spans="1:5" ht="12.75">
      <c r="A33">
        <f>+'[3]Sheet1'!A34</f>
        <v>40300</v>
      </c>
      <c r="B33">
        <f>+'[3]Sheet1'!B34</f>
        <v>29</v>
      </c>
      <c r="C33" t="str">
        <f>+'[3]Sheet1'!C34</f>
        <v>РЕПУБЛИЧКИ ЗАВОД ЗА РАЗВОЈ</v>
      </c>
      <c r="D33">
        <f t="shared" si="0"/>
        <v>40300</v>
      </c>
      <c r="E33">
        <f t="shared" si="1"/>
        <v>29</v>
      </c>
    </row>
    <row r="34" spans="1:5" ht="12.75">
      <c r="A34">
        <f>+'[3]Sheet1'!A35</f>
        <v>40400</v>
      </c>
      <c r="B34">
        <f>+'[3]Sheet1'!B35</f>
        <v>30</v>
      </c>
      <c r="C34" t="str">
        <f>+'[3]Sheet1'!C35</f>
        <v>РЕПУБЛИЧКИ ЗАВОД ЗА СТАТИСТИКУ</v>
      </c>
      <c r="D34">
        <f t="shared" si="0"/>
        <v>40400</v>
      </c>
      <c r="E34">
        <f t="shared" si="1"/>
        <v>30</v>
      </c>
    </row>
    <row r="35" spans="1:5" ht="12.75">
      <c r="A35">
        <f>+'[3]Sheet1'!A36</f>
        <v>40500</v>
      </c>
      <c r="B35">
        <f>+'[3]Sheet1'!B36</f>
        <v>31</v>
      </c>
      <c r="C35" t="str">
        <f>+'[3]Sheet1'!C36</f>
        <v>РЕПУБЛИЧКИ ХИДРОМЕТЕОРОЛОШКИ ЗАВОД</v>
      </c>
      <c r="D35">
        <f t="shared" si="0"/>
        <v>40500</v>
      </c>
      <c r="E35">
        <f t="shared" si="1"/>
        <v>31</v>
      </c>
    </row>
    <row r="36" spans="1:5" ht="12.75">
      <c r="A36">
        <f>+'[3]Sheet1'!A37</f>
        <v>40600</v>
      </c>
      <c r="B36">
        <f>+'[3]Sheet1'!B37</f>
        <v>32</v>
      </c>
      <c r="C36" t="str">
        <f>+'[3]Sheet1'!C37</f>
        <v>РЕПУБЛИЧКИ ГЕОДЕТСКИ ЗАВОД</v>
      </c>
      <c r="D36">
        <f t="shared" si="0"/>
        <v>40600</v>
      </c>
      <c r="E36">
        <f t="shared" si="1"/>
        <v>32</v>
      </c>
    </row>
    <row r="37" spans="1:5" ht="12.75">
      <c r="A37">
        <f>+'[3]Sheet1'!A38</f>
        <v>40800</v>
      </c>
      <c r="B37">
        <f>+'[3]Sheet1'!B38</f>
        <v>33</v>
      </c>
      <c r="C37" t="str">
        <f>+'[3]Sheet1'!C38</f>
        <v>РЕПУБЛИЧКИ СЕИЗМОЛОШКИ ЗАВОД</v>
      </c>
      <c r="D37">
        <f t="shared" si="0"/>
        <v>40800</v>
      </c>
      <c r="E37">
        <f t="shared" si="1"/>
        <v>33</v>
      </c>
    </row>
    <row r="38" spans="1:5" ht="12.75">
      <c r="A38">
        <f>+'[3]Sheet1'!A39</f>
        <v>40700</v>
      </c>
      <c r="B38">
        <f>+'[3]Sheet1'!B39</f>
        <v>34</v>
      </c>
      <c r="C38" t="str">
        <f>+'[3]Sheet1'!C39</f>
        <v>РЕПУБЛИЧКА ДИРЕКЦИЈА ЗА ИМОВИНУ РЕПУБЛИКЕ СРБИЈЕ</v>
      </c>
      <c r="D38">
        <f t="shared" si="0"/>
        <v>40700</v>
      </c>
      <c r="E38">
        <f t="shared" si="1"/>
        <v>34</v>
      </c>
    </row>
    <row r="39" spans="1:5" ht="12.75">
      <c r="A39">
        <f>+'[3]Sheet1'!A40</f>
        <v>11601</v>
      </c>
      <c r="B39">
        <f>+'[3]Sheet1'!B40</f>
        <v>35</v>
      </c>
      <c r="C39" t="str">
        <f>+'[3]Sheet1'!C40</f>
        <v>РЕПУБЛИЧКИ ЗАВОД ЗА ИНФОРМАТИКУ И ИНТЕРНЕТ</v>
      </c>
      <c r="D39">
        <f t="shared" si="0"/>
        <v>11601</v>
      </c>
      <c r="E39">
        <f t="shared" si="1"/>
        <v>35</v>
      </c>
    </row>
    <row r="40" spans="1:5" ht="12.75">
      <c r="A40">
        <f>+'[3]Sheet1'!A41</f>
        <v>11301</v>
      </c>
      <c r="B40">
        <f>+'[3]Sheet1'!B41</f>
        <v>36</v>
      </c>
      <c r="C40" t="str">
        <f>+'[3]Sheet1'!C41</f>
        <v>АГЕНЦИЈА ЗА СТРАНА УЛАГАЊА И ПРОМОЦИЈУ ИЗВОЗА</v>
      </c>
      <c r="D40">
        <f t="shared" si="0"/>
        <v>11301</v>
      </c>
      <c r="E40">
        <f t="shared" si="1"/>
        <v>36</v>
      </c>
    </row>
    <row r="41" spans="1:5" ht="12.75">
      <c r="A41">
        <f>+'[3]Sheet1'!A42</f>
        <v>10202</v>
      </c>
      <c r="B41">
        <f>+'[3]Sheet1'!B42</f>
        <v>37</v>
      </c>
      <c r="C41" t="str">
        <f>+'[3]Sheet1'!C42</f>
        <v>ЦЕНТАР ЗА РАЗМИНИРАЊЕ</v>
      </c>
      <c r="D41">
        <f t="shared" si="0"/>
        <v>10202</v>
      </c>
      <c r="E41">
        <f t="shared" si="1"/>
        <v>37</v>
      </c>
    </row>
    <row r="42" spans="1:5" ht="12.75">
      <c r="A42">
        <f>+'[3]Sheet1'!A43</f>
        <v>64040</v>
      </c>
      <c r="B42">
        <f>+'[3]Sheet1'!B43</f>
        <v>38</v>
      </c>
      <c r="C42" t="str">
        <f>+'[3]Sheet1'!C43</f>
        <v>ЗАВОД ЗА ИНТЕЛЕКТУАЛНУ СВОЈИНУ</v>
      </c>
      <c r="D42">
        <f t="shared" si="0"/>
        <v>64040</v>
      </c>
      <c r="E42">
        <f t="shared" si="1"/>
        <v>38</v>
      </c>
    </row>
    <row r="43" spans="1:5" ht="12.75">
      <c r="A43">
        <f>+'[3]Sheet1'!A44</f>
        <v>12401</v>
      </c>
      <c r="B43">
        <f>+'[3]Sheet1'!B44</f>
        <v>39</v>
      </c>
      <c r="C43" t="str">
        <f>+'[3]Sheet1'!C44</f>
        <v>ДИРЕКЦИЈА ЗА УНУТРАШЊЕ ПЛОВНЕ ПУТЕВЕ - ПЛОВПУТ</v>
      </c>
      <c r="D43">
        <f t="shared" si="0"/>
        <v>12401</v>
      </c>
      <c r="E43">
        <f t="shared" si="1"/>
        <v>39</v>
      </c>
    </row>
    <row r="44" spans="1:5" ht="12.75">
      <c r="A44">
        <f>+'[3]Sheet1'!A45</f>
        <v>12408</v>
      </c>
      <c r="B44">
        <f>+'[3]Sheet1'!B45</f>
        <v>40</v>
      </c>
      <c r="C44" t="str">
        <f>+'[3]Sheet1'!C45</f>
        <v>ГЕОМАГНЕТСКИ ЗАВОД</v>
      </c>
      <c r="D44">
        <f t="shared" si="0"/>
        <v>12408</v>
      </c>
      <c r="E44">
        <f t="shared" si="1"/>
        <v>40</v>
      </c>
    </row>
    <row r="45" spans="1:5" ht="12.75">
      <c r="A45">
        <f>+'[3]Sheet1'!A46</f>
        <v>50011</v>
      </c>
      <c r="B45">
        <f>+'[3]Sheet1'!B46</f>
        <v>41</v>
      </c>
      <c r="C45" t="str">
        <f>+'[3]Sheet1'!C46</f>
        <v>ЗАВОД ЗА СОЦИЈАЛНО ОСИГУРАЊЕ</v>
      </c>
      <c r="D45">
        <f t="shared" si="0"/>
        <v>50011</v>
      </c>
      <c r="E45">
        <f t="shared" si="1"/>
        <v>41</v>
      </c>
    </row>
    <row r="46" spans="1:5" ht="12.75">
      <c r="A46">
        <f>+'[3]Sheet1'!A47</f>
        <v>42300</v>
      </c>
      <c r="B46">
        <f>+'[3]Sheet1'!B47</f>
        <v>42</v>
      </c>
      <c r="C46" t="str">
        <f>+'[3]Sheet1'!C47</f>
        <v>СРПСКА АКАДЕМИЈА НАУКА И УМЕТНОСТИ</v>
      </c>
      <c r="D46">
        <f t="shared" si="0"/>
        <v>42300</v>
      </c>
      <c r="E46">
        <f t="shared" si="1"/>
        <v>42</v>
      </c>
    </row>
    <row r="47" spans="1:5" ht="12.75">
      <c r="A47">
        <f>+'[3]Sheet1'!A48</f>
        <v>41200</v>
      </c>
      <c r="B47">
        <f>+'[3]Sheet1'!B48</f>
        <v>43</v>
      </c>
      <c r="C47" t="str">
        <f>+'[3]Sheet1'!C48</f>
        <v>УПРАВА ЗА ЈАВНЕ НАБАВКЕ</v>
      </c>
      <c r="D47">
        <f t="shared" si="0"/>
        <v>41200</v>
      </c>
      <c r="E47">
        <f t="shared" si="1"/>
        <v>43</v>
      </c>
    </row>
    <row r="48" spans="1:5" ht="12.75">
      <c r="A48">
        <f>+'[3]Sheet1'!A49</f>
        <v>41600</v>
      </c>
      <c r="B48">
        <f>+'[3]Sheet1'!B49</f>
        <v>44</v>
      </c>
      <c r="C48" t="str">
        <f>+'[3]Sheet1'!C49</f>
        <v>КОМИСИЈА ЗА ИСПИТИВАЊЕ ОДГОВОРНОСТИ ЗА КРШЕЊЕ
ЉУДСКИХ ПРАВА</v>
      </c>
      <c r="D48">
        <f t="shared" si="0"/>
        <v>41600</v>
      </c>
      <c r="E48">
        <f t="shared" si="1"/>
        <v>44</v>
      </c>
    </row>
    <row r="49" spans="1:5" ht="12.75">
      <c r="A49">
        <f>+'[3]Sheet1'!A50</f>
        <v>10902</v>
      </c>
      <c r="B49">
        <f>+'[3]Sheet1'!B50</f>
        <v>45</v>
      </c>
      <c r="C49" t="str">
        <f>+'[3]Sheet1'!C50</f>
        <v>АГЕНЦИЈА ЗА РУДАРСТВО</v>
      </c>
      <c r="D49">
        <f t="shared" si="0"/>
        <v>10902</v>
      </c>
      <c r="E49">
        <f t="shared" si="1"/>
        <v>45</v>
      </c>
    </row>
    <row r="50" spans="1:5" ht="12.75">
      <c r="A50">
        <f>+'[3]Sheet1'!A51</f>
        <v>40900</v>
      </c>
      <c r="B50">
        <f>+'[3]Sheet1'!B51</f>
        <v>46</v>
      </c>
      <c r="C50" t="str">
        <f>+'[3]Sheet1'!C51</f>
        <v>АГЕНЦИЈА ЗА РЕЦИКЛАЖУ</v>
      </c>
      <c r="D50">
        <f t="shared" si="0"/>
        <v>40900</v>
      </c>
      <c r="E50">
        <f t="shared" si="1"/>
        <v>46</v>
      </c>
    </row>
    <row r="51" spans="1:5" ht="12.75">
      <c r="A51">
        <f>+'[3]Sheet1'!A52</f>
        <v>10901</v>
      </c>
      <c r="B51">
        <f>+'[3]Sheet1'!B52</f>
        <v>47</v>
      </c>
      <c r="C51" t="str">
        <f>+'[3]Sheet1'!C52</f>
        <v>АГЕНЦИЈА ЗА ЕНЕРГЕТСКУ ЕФИКАСНОСТ</v>
      </c>
      <c r="D51">
        <f t="shared" si="0"/>
        <v>10901</v>
      </c>
      <c r="E51">
        <f t="shared" si="1"/>
        <v>47</v>
      </c>
    </row>
    <row r="52" spans="1:5" ht="12.75">
      <c r="A52">
        <f>+'[3]Sheet1'!A53</f>
        <v>41000</v>
      </c>
      <c r="B52">
        <f>+'[3]Sheet1'!B53</f>
        <v>48</v>
      </c>
      <c r="C52" t="str">
        <f>+'[3]Sheet1'!C53</f>
        <v>КОМЕСАРИЈАТ ЗА ИЗБЕГЛИЦЕ</v>
      </c>
      <c r="D52">
        <f t="shared" si="0"/>
        <v>41000</v>
      </c>
      <c r="E52">
        <f t="shared" si="1"/>
        <v>48</v>
      </c>
    </row>
    <row r="53" spans="1:5" ht="12.75">
      <c r="A53">
        <f>+'[3]Sheet1'!A54</f>
        <v>42500</v>
      </c>
      <c r="B53">
        <f>+'[3]Sheet1'!B54</f>
        <v>49</v>
      </c>
      <c r="C53" t="str">
        <f>+'[3]Sheet1'!C54</f>
        <v>РЕПУБЛИЧКИ ОДБОР ЗА РЕШАВАЊЕ О СУКОБУ ИНТЕРЕСА</v>
      </c>
      <c r="D53">
        <f t="shared" si="0"/>
        <v>42500</v>
      </c>
      <c r="E53">
        <f t="shared" si="1"/>
        <v>49</v>
      </c>
    </row>
    <row r="54" spans="1:5" ht="12.75">
      <c r="A54">
        <f>+'[3]Sheet1'!A55</f>
        <v>43200</v>
      </c>
      <c r="B54">
        <f>+'[3]Sheet1'!B55</f>
        <v>50</v>
      </c>
      <c r="C54" t="str">
        <f>+'[3]Sheet1'!C55</f>
        <v>АГЕНЦИЈА ЗА БОРБУ ПРОТИВ КОРУПЦИЈЕ</v>
      </c>
      <c r="D54">
        <f t="shared" si="0"/>
        <v>43200</v>
      </c>
      <c r="E54">
        <f t="shared" si="1"/>
        <v>50</v>
      </c>
    </row>
    <row r="55" spans="1:5" ht="12.75">
      <c r="A55">
        <f>+'[3]Sheet1'!A56</f>
        <v>42600</v>
      </c>
      <c r="B55">
        <f>+'[3]Sheet1'!B56</f>
        <v>51</v>
      </c>
      <c r="C55" t="str">
        <f>+'[3]Sheet1'!C56</f>
        <v>ПОВЕРЕНИК ЗА ИНФОРМАЦИЈЕ ОД ЈАВНОГ ЗНАЧАЈА И ЗАШТИТУ ПОДАТАКА О ЛИЧНОСТИ</v>
      </c>
      <c r="D55">
        <f t="shared" si="0"/>
        <v>42600</v>
      </c>
      <c r="E55">
        <f t="shared" si="1"/>
        <v>51</v>
      </c>
    </row>
    <row r="56" spans="1:5" ht="12.75">
      <c r="A56">
        <f>+'[3]Sheet1'!A57</f>
        <v>43100</v>
      </c>
      <c r="B56">
        <f>+'[3]Sheet1'!B57</f>
        <v>52</v>
      </c>
      <c r="C56" t="str">
        <f>+'[3]Sheet1'!C57</f>
        <v>ДИРЕКЦИЈА ЗА РЕСТИТУЦИЈУ</v>
      </c>
      <c r="D56">
        <f t="shared" si="0"/>
        <v>43100</v>
      </c>
      <c r="E56">
        <f t="shared" si="1"/>
        <v>52</v>
      </c>
    </row>
    <row r="57" spans="1:5" ht="12.75">
      <c r="A57">
        <f>+'[3]Sheet1'!A58</f>
        <v>12500</v>
      </c>
      <c r="B57">
        <f>+'[3]Sheet1'!B58</f>
        <v>53</v>
      </c>
      <c r="C57" t="str">
        <f>+'[3]Sheet1'!C58</f>
        <v>ДИРЕКЦИЈА ЗА ЖЕЛЕЗНИЦУ</v>
      </c>
      <c r="D57">
        <f t="shared" si="0"/>
        <v>12500</v>
      </c>
      <c r="E57">
        <f t="shared" si="1"/>
        <v>53</v>
      </c>
    </row>
    <row r="58" spans="1:5" ht="12.75">
      <c r="A58">
        <f>+'[3]Sheet1'!A59</f>
        <v>42800</v>
      </c>
      <c r="B58">
        <f>+'[3]Sheet1'!B59</f>
        <v>54</v>
      </c>
      <c r="C58" t="str">
        <f>+'[3]Sheet1'!C59</f>
        <v>РЕПУБЛИЧКА АГЕНЦИЈА ЗА МИРНО РЕШАВАЊЕ РАДНИХ СПОРОВА</v>
      </c>
      <c r="D58">
        <f t="shared" si="0"/>
        <v>42800</v>
      </c>
      <c r="E58">
        <f t="shared" si="1"/>
        <v>54</v>
      </c>
    </row>
    <row r="59" spans="1:5" ht="12.75">
      <c r="A59">
        <f>+'[3]Sheet1'!A60</f>
        <v>41100</v>
      </c>
      <c r="B59">
        <f>+'[3]Sheet1'!B60</f>
        <v>55</v>
      </c>
      <c r="C59" t="str">
        <f>+'[3]Sheet1'!C60</f>
        <v>УПРАВА ЗА ЗАЈЕДНИЧКЕ ПОСЛОВЕ РЕПУБЛИЧКИХ ОРГАНА</v>
      </c>
      <c r="D59">
        <f t="shared" si="0"/>
        <v>41100</v>
      </c>
      <c r="E59">
        <f t="shared" si="1"/>
        <v>55</v>
      </c>
    </row>
    <row r="60" spans="1:5" ht="12.75">
      <c r="A60">
        <f>+'[3]Sheet1'!A61</f>
        <v>0</v>
      </c>
      <c r="B60">
        <f>+'[3]Sheet1'!B61</f>
        <v>56</v>
      </c>
      <c r="C60" t="str">
        <f>+'[3]Sheet1'!C61</f>
        <v>УПРАВНИ ОКРУЗИ</v>
      </c>
      <c r="E60">
        <f t="shared" si="1"/>
        <v>56</v>
      </c>
    </row>
    <row r="61" spans="1:5" ht="12.75">
      <c r="A61">
        <f>+'[3]Sheet1'!A62</f>
        <v>13300</v>
      </c>
      <c r="B61">
        <f>+'[3]Sheet1'!B62</f>
        <v>57</v>
      </c>
      <c r="C61" t="str">
        <f>+'[3]Sheet1'!C62</f>
        <v>МИНИСТАРСТВО ТРГОВИНЕ И УСЛУГА</v>
      </c>
      <c r="D61">
        <f t="shared" si="0"/>
        <v>13300</v>
      </c>
      <c r="E61">
        <f t="shared" si="1"/>
        <v>57</v>
      </c>
    </row>
    <row r="62" spans="1:5" ht="12.75">
      <c r="A62">
        <f>+'[3]Sheet1'!A63</f>
        <v>11900</v>
      </c>
      <c r="B62">
        <f>+'[3]Sheet1'!B63</f>
        <v>58</v>
      </c>
      <c r="C62" t="str">
        <f>+'[3]Sheet1'!C63</f>
        <v>МИНИСТАРСТВО ЗДРАВЉА</v>
      </c>
      <c r="D62">
        <f t="shared" si="0"/>
        <v>11900</v>
      </c>
      <c r="E62">
        <f t="shared" si="1"/>
        <v>58</v>
      </c>
    </row>
    <row r="63" spans="1:5" ht="12.75">
      <c r="A63">
        <f>+'[3]Sheet1'!A64</f>
        <v>13700</v>
      </c>
      <c r="B63">
        <f>+'[3]Sheet1'!B64</f>
        <v>59</v>
      </c>
      <c r="C63" t="str">
        <f>+'[3]Sheet1'!C64</f>
        <v>МИНИСТАРСТВО ПРОСВЕТЕ</v>
      </c>
      <c r="D63">
        <f t="shared" si="0"/>
        <v>13700</v>
      </c>
      <c r="E63">
        <f t="shared" si="1"/>
        <v>59</v>
      </c>
    </row>
    <row r="64" spans="1:5" ht="12.75">
      <c r="A64">
        <f>+'[3]Sheet1'!A65</f>
        <v>10400</v>
      </c>
      <c r="B64">
        <f>+'[3]Sheet1'!B65</f>
        <v>60</v>
      </c>
      <c r="C64" t="str">
        <f>+'[3]Sheet1'!C65</f>
        <v>МИНИСТАРСТВО ЗА ДРЖАВНУ УПРАВУ И ЛОКАЛНУ САМОУПРАВУ</v>
      </c>
      <c r="D64">
        <f t="shared" si="0"/>
        <v>10400</v>
      </c>
      <c r="E64">
        <f t="shared" si="1"/>
        <v>60</v>
      </c>
    </row>
    <row r="65" spans="1:5" ht="12.75">
      <c r="A65">
        <f>+'[3]Sheet1'!A66</f>
        <v>12100</v>
      </c>
      <c r="B65">
        <f>+'[3]Sheet1'!B66</f>
        <v>61</v>
      </c>
      <c r="C65" t="str">
        <f>+'[3]Sheet1'!C66</f>
        <v>МИНИСТАРСТВО ВЕРА</v>
      </c>
      <c r="D65">
        <f t="shared" si="0"/>
        <v>12100</v>
      </c>
      <c r="E65">
        <f t="shared" si="1"/>
        <v>61</v>
      </c>
    </row>
    <row r="66" spans="1:5" ht="12.75">
      <c r="A66">
        <f>+'[3]Sheet1'!A67</f>
        <v>0</v>
      </c>
      <c r="B66">
        <f>+'[3]Sheet1'!B67</f>
        <v>0</v>
      </c>
      <c r="C66">
        <f>+'[3]Sheet1'!C67</f>
        <v>0</v>
      </c>
      <c r="D66">
        <f t="shared" si="0"/>
        <v>0</v>
      </c>
      <c r="E66">
        <f t="shared" si="1"/>
        <v>0</v>
      </c>
    </row>
    <row r="67" spans="1:5" ht="12.75">
      <c r="A67">
        <f>+'[3]Sheet1'!A68</f>
        <v>20101</v>
      </c>
      <c r="B67" t="str">
        <f>+'[3]Sheet1'!B68</f>
        <v>1.1</v>
      </c>
      <c r="C67" t="str">
        <f>+'[3]Sheet1'!C68</f>
        <v>НАРОДНА СКУПШТИНА - СТРУЧНЕ СЛУЖБЕ</v>
      </c>
      <c r="D67">
        <f t="shared" si="0"/>
        <v>20101</v>
      </c>
      <c r="E67">
        <f t="shared" si="1"/>
        <v>100</v>
      </c>
    </row>
    <row r="68" spans="1:5" ht="12.75">
      <c r="A68">
        <f>+'[3]Sheet1'!A69</f>
        <v>10502</v>
      </c>
      <c r="B68" t="str">
        <f>+'[3]Sheet1'!B69</f>
        <v>12.1</v>
      </c>
      <c r="C68" t="str">
        <f>+'[3]Sheet1'!C69</f>
        <v>УПРАВА ЦАРИНА</v>
      </c>
      <c r="D68">
        <f t="shared" si="0"/>
        <v>10502</v>
      </c>
      <c r="E68">
        <f t="shared" si="1"/>
        <v>100</v>
      </c>
    </row>
    <row r="69" spans="1:5" ht="12.75">
      <c r="A69">
        <f>+'[3]Sheet1'!A70</f>
        <v>40200</v>
      </c>
      <c r="B69" t="str">
        <f>+'[3]Sheet1'!B70</f>
        <v>12.2</v>
      </c>
      <c r="C69" t="str">
        <f>+'[3]Sheet1'!C70</f>
        <v>ПОРЕСКА УПРАВА</v>
      </c>
      <c r="D69">
        <f t="shared" si="0"/>
        <v>40200</v>
      </c>
      <c r="E69">
        <f t="shared" si="1"/>
        <v>100</v>
      </c>
    </row>
    <row r="70" spans="1:5" ht="12.75">
      <c r="A70">
        <f>+'[3]Sheet1'!A71</f>
        <v>10505</v>
      </c>
      <c r="B70" t="str">
        <f>+'[3]Sheet1'!B71</f>
        <v>12.3</v>
      </c>
      <c r="C70" t="str">
        <f>+'[3]Sheet1'!C71</f>
        <v>УПРАВА ЗА ТРЕЗОР</v>
      </c>
      <c r="D70">
        <f aca="true" t="shared" si="2" ref="D70:D133">+A70</f>
        <v>10505</v>
      </c>
      <c r="E70">
        <f aca="true" t="shared" si="3" ref="E70:E133">+IF($B70&lt;100,$B70,100)</f>
        <v>100</v>
      </c>
    </row>
    <row r="71" spans="1:5" ht="12.75">
      <c r="A71">
        <f>+'[3]Sheet1'!A72</f>
        <v>10504</v>
      </c>
      <c r="B71" t="str">
        <f>+'[3]Sheet1'!B72</f>
        <v>12.4</v>
      </c>
      <c r="C71" t="str">
        <f>+'[3]Sheet1'!C72</f>
        <v>УПРАВА ЗА ИГРЕ НА СРЕЋУ</v>
      </c>
      <c r="D71">
        <f t="shared" si="2"/>
        <v>10504</v>
      </c>
      <c r="E71">
        <f t="shared" si="3"/>
        <v>100</v>
      </c>
    </row>
    <row r="72" spans="1:5" ht="12.75">
      <c r="A72">
        <f>+'[3]Sheet1'!A73</f>
        <v>10507</v>
      </c>
      <c r="B72" t="str">
        <f>+'[3]Sheet1'!B73</f>
        <v>12.5</v>
      </c>
      <c r="C72" t="str">
        <f>+'[3]Sheet1'!C73</f>
        <v>УПРАВА ЗА ДУВАН</v>
      </c>
      <c r="D72">
        <f t="shared" si="2"/>
        <v>10507</v>
      </c>
      <c r="E72">
        <f t="shared" si="3"/>
        <v>100</v>
      </c>
    </row>
    <row r="73" spans="1:5" ht="12.75">
      <c r="A73">
        <f>+'[3]Sheet1'!A74</f>
        <v>10508</v>
      </c>
      <c r="B73" t="str">
        <f>+'[3]Sheet1'!B74</f>
        <v>12.6</v>
      </c>
      <c r="C73" t="str">
        <f>+'[3]Sheet1'!C74</f>
        <v>УПРАВА ЗА СПРЕЧАВАЊЕ ПРАЊА НОВЦА</v>
      </c>
      <c r="D73">
        <f t="shared" si="2"/>
        <v>10508</v>
      </c>
      <c r="E73">
        <f t="shared" si="3"/>
        <v>100</v>
      </c>
    </row>
    <row r="74" spans="1:5" ht="12.75">
      <c r="A74">
        <f>+'[3]Sheet1'!A75</f>
        <v>10509</v>
      </c>
      <c r="B74" t="str">
        <f>+'[3]Sheet1'!B75</f>
        <v>12.7</v>
      </c>
      <c r="C74" t="str">
        <f>+'[3]Sheet1'!C75</f>
        <v>ДЕВИЗНИ ИНСПЕКТОРАТ</v>
      </c>
      <c r="D74">
        <f t="shared" si="2"/>
        <v>10509</v>
      </c>
      <c r="E74">
        <f t="shared" si="3"/>
        <v>100</v>
      </c>
    </row>
    <row r="75" spans="1:5" ht="12.75">
      <c r="A75">
        <f>+'[3]Sheet1'!A76</f>
        <v>10510</v>
      </c>
      <c r="B75" t="str">
        <f>+'[3]Sheet1'!B76</f>
        <v>12.8</v>
      </c>
      <c r="C75" t="str">
        <f>+'[3]Sheet1'!C76</f>
        <v>УПРАВА ЗА СЛОБОДНЕ ЗОНЕ</v>
      </c>
      <c r="D75">
        <f t="shared" si="2"/>
        <v>10510</v>
      </c>
      <c r="E75">
        <f t="shared" si="3"/>
        <v>100</v>
      </c>
    </row>
    <row r="76" spans="1:5" ht="12.75">
      <c r="A76">
        <f>+'[3]Sheet1'!A77</f>
        <v>10511</v>
      </c>
      <c r="B76" t="str">
        <f>+'[3]Sheet1'!B77</f>
        <v>12.9</v>
      </c>
      <c r="C76" t="str">
        <f>+'[3]Sheet1'!C77</f>
        <v>УПРАВА ЗА ЈАВНИ ДУГ</v>
      </c>
      <c r="D76">
        <f t="shared" si="2"/>
        <v>10511</v>
      </c>
      <c r="E76">
        <f t="shared" si="3"/>
        <v>100</v>
      </c>
    </row>
    <row r="77" spans="1:5" ht="12.75">
      <c r="A77">
        <f>+'[3]Sheet1'!A78</f>
        <v>10301</v>
      </c>
      <c r="B77" t="str">
        <f>+'[3]Sheet1'!B78</f>
        <v>13.1</v>
      </c>
      <c r="C77" t="str">
        <f>+'[3]Sheet1'!C78</f>
        <v>УПРАВА ЗА ИЗВРШЕЊЕ ЗАВОДСКИХ САНКЦИЈА</v>
      </c>
      <c r="D77">
        <f t="shared" si="2"/>
        <v>10301</v>
      </c>
      <c r="E77">
        <f t="shared" si="3"/>
        <v>100</v>
      </c>
    </row>
    <row r="78" spans="1:5" ht="12.75">
      <c r="A78">
        <f>+'[3]Sheet1'!A79</f>
        <v>10302</v>
      </c>
      <c r="B78" t="str">
        <f>+'[3]Sheet1'!B79</f>
        <v>13.2</v>
      </c>
      <c r="C78" t="str">
        <f>+'[3]Sheet1'!C79</f>
        <v>ДИРЕКЦИЈА ЗА УПРАВЉАЊЕ ОДУЗЕТОМ ИМОВИНОМ</v>
      </c>
      <c r="D78">
        <f t="shared" si="2"/>
        <v>10302</v>
      </c>
      <c r="E78">
        <f t="shared" si="3"/>
        <v>100</v>
      </c>
    </row>
    <row r="79" spans="1:5" ht="12.75">
      <c r="A79">
        <f>+'[3]Sheet1'!A80</f>
        <v>41900</v>
      </c>
      <c r="B79" t="str">
        <f>+'[3]Sheet1'!B80</f>
        <v>14.1</v>
      </c>
      <c r="C79" t="str">
        <f>+'[3]Sheet1'!C80</f>
        <v>УПРАВА ЗА ВЕТЕРИНУ</v>
      </c>
      <c r="D79">
        <f t="shared" si="2"/>
        <v>41900</v>
      </c>
      <c r="E79">
        <f t="shared" si="3"/>
        <v>100</v>
      </c>
    </row>
    <row r="80" spans="1:5" ht="12.75">
      <c r="A80">
        <f>+'[3]Sheet1'!A81</f>
        <v>42000</v>
      </c>
      <c r="B80" t="str">
        <f>+'[3]Sheet1'!B81</f>
        <v>14.2</v>
      </c>
      <c r="C80" t="str">
        <f>+'[3]Sheet1'!C81</f>
        <v>УПРАВА ЗА ЗАШТИТУ БИЉА</v>
      </c>
      <c r="D80">
        <f t="shared" si="2"/>
        <v>42000</v>
      </c>
      <c r="E80">
        <f t="shared" si="3"/>
        <v>100</v>
      </c>
    </row>
    <row r="81" spans="1:5" ht="12.75">
      <c r="A81">
        <f>+'[3]Sheet1'!A82</f>
        <v>10701</v>
      </c>
      <c r="B81" t="str">
        <f>+'[3]Sheet1'!B82</f>
        <v>14.3</v>
      </c>
      <c r="C81" t="str">
        <f>+'[3]Sheet1'!C82</f>
        <v>РЕПУБЛИЧКА ДИРЕКЦИЈА ЗА ВОДЕ</v>
      </c>
      <c r="D81">
        <f t="shared" si="2"/>
        <v>10701</v>
      </c>
      <c r="E81">
        <f t="shared" si="3"/>
        <v>100</v>
      </c>
    </row>
    <row r="82" spans="1:5" ht="12.75">
      <c r="A82">
        <f>+'[3]Sheet1'!A83</f>
        <v>12001</v>
      </c>
      <c r="B82" t="str">
        <f>+'[3]Sheet1'!B83</f>
        <v>14.4</v>
      </c>
      <c r="C82" t="str">
        <f>+'[3]Sheet1'!C83</f>
        <v>УПРАВА ЗА ШУМЕ</v>
      </c>
      <c r="D82">
        <f t="shared" si="2"/>
        <v>12001</v>
      </c>
      <c r="E82">
        <f t="shared" si="3"/>
        <v>100</v>
      </c>
    </row>
    <row r="83" spans="1:5" ht="12.75">
      <c r="A83">
        <f>+'[3]Sheet1'!A84</f>
        <v>10703</v>
      </c>
      <c r="B83" t="str">
        <f>+'[3]Sheet1'!B84</f>
        <v>14.5</v>
      </c>
      <c r="C83" t="str">
        <f>+'[3]Sheet1'!C84</f>
        <v>ГЕНЕРАЛНИ ИНСПЕКТОРАТ ПОЉОПРИВРЕДЕ, ШУМАРСТВА И ВОДОПРИВРЕДЕ</v>
      </c>
      <c r="D83">
        <f t="shared" si="2"/>
        <v>10703</v>
      </c>
      <c r="E83">
        <f t="shared" si="3"/>
        <v>100</v>
      </c>
    </row>
    <row r="84" spans="1:5" ht="12.75">
      <c r="A84">
        <f>+'[3]Sheet1'!A85</f>
        <v>13001</v>
      </c>
      <c r="B84" t="str">
        <f>+'[3]Sheet1'!B85</f>
        <v>15.1</v>
      </c>
      <c r="C84" t="str">
        <f>+'[3]Sheet1'!C85</f>
        <v>ДИРЕКЦИЈА ЗА МЕРЕ И ДРАГОЦЕНЕ МЕТАЛЕ</v>
      </c>
      <c r="D84">
        <f t="shared" si="2"/>
        <v>13001</v>
      </c>
      <c r="E84">
        <f t="shared" si="3"/>
        <v>100</v>
      </c>
    </row>
    <row r="85" spans="1:5" ht="12.75">
      <c r="A85">
        <f>+'[3]Sheet1'!A86</f>
        <v>11203</v>
      </c>
      <c r="B85" t="str">
        <f>+'[3]Sheet1'!B86</f>
        <v>15.2</v>
      </c>
      <c r="C85" t="str">
        <f>+'[3]Sheet1'!C86</f>
        <v>ФОНД ЗА РАЗВОЈ ТУРИЗМА</v>
      </c>
      <c r="D85">
        <f t="shared" si="2"/>
        <v>11203</v>
      </c>
      <c r="E85">
        <f t="shared" si="3"/>
        <v>100</v>
      </c>
    </row>
    <row r="86" spans="1:5" ht="12.75">
      <c r="A86">
        <f>+'[3]Sheet1'!A87</f>
        <v>50010</v>
      </c>
      <c r="B86" t="str">
        <f>+'[3]Sheet1'!B87</f>
        <v>19.1</v>
      </c>
      <c r="C86" t="str">
        <f>+'[3]Sheet1'!C87</f>
        <v>ИНСПЕКТОРАТ ЗА РАД</v>
      </c>
      <c r="D86">
        <f t="shared" si="2"/>
        <v>50010</v>
      </c>
      <c r="E86">
        <f t="shared" si="3"/>
        <v>100</v>
      </c>
    </row>
    <row r="87" spans="1:5" ht="12.75">
      <c r="A87">
        <f>+'[3]Sheet1'!A88</f>
        <v>50021</v>
      </c>
      <c r="B87" t="str">
        <f>+'[3]Sheet1'!B88</f>
        <v>19.2</v>
      </c>
      <c r="C87" t="str">
        <f>+'[3]Sheet1'!C88</f>
        <v>БУЏЕТСКИ ФОНД ЗА ПРОГРАМЕ ЗАШТИТЕ И УНАПРЕЂЕЊА ПОЛОЖАЈА ОСОБА СА ИНВАЛИДИТЕТОМ</v>
      </c>
      <c r="D87">
        <f t="shared" si="2"/>
        <v>50021</v>
      </c>
      <c r="E87">
        <f t="shared" si="3"/>
        <v>100</v>
      </c>
    </row>
    <row r="88" spans="1:5" ht="12.75">
      <c r="A88">
        <f>+'[3]Sheet1'!A89</f>
        <v>50022</v>
      </c>
      <c r="B88" t="str">
        <f>+'[3]Sheet1'!B89</f>
        <v>19.3</v>
      </c>
      <c r="C88" t="str">
        <f>+'[3]Sheet1'!C89</f>
        <v>БУЏЕТСКИ ФОНД ЗА ПРОГРАМЕ СОЦИЈАЛНО-ХУМАНИТАРНИХ ОРГАНИЗАЦИЈА</v>
      </c>
      <c r="D88">
        <f t="shared" si="2"/>
        <v>50022</v>
      </c>
      <c r="E88">
        <f t="shared" si="3"/>
        <v>100</v>
      </c>
    </row>
    <row r="89" spans="1:5" ht="12.75">
      <c r="A89">
        <f>+'[3]Sheet1'!A90</f>
        <v>50023</v>
      </c>
      <c r="B89" t="str">
        <f>+'[3]Sheet1'!B90</f>
        <v>19.4</v>
      </c>
      <c r="C89" t="str">
        <f>+'[3]Sheet1'!C90</f>
        <v>БУЏЕТСКИ ФОНД ЗА УСТАНОВЕ СОЦИЈАЛНЕ ЗАШТИТЕ</v>
      </c>
      <c r="D89">
        <f t="shared" si="2"/>
        <v>50023</v>
      </c>
      <c r="E89">
        <f t="shared" si="3"/>
        <v>100</v>
      </c>
    </row>
    <row r="90" spans="1:5" ht="12.75">
      <c r="A90">
        <f>+'[3]Sheet1'!A91</f>
        <v>13401</v>
      </c>
      <c r="B90" t="str">
        <f>+'[3]Sheet1'!B91</f>
        <v>19.5</v>
      </c>
      <c r="C90" t="str">
        <f>+'[3]Sheet1'!C91</f>
        <v>УПРАВА ЗА БЕЗБЕДНОСТ И ЗДРАВЉЕ НА РАДУ</v>
      </c>
      <c r="D90">
        <f t="shared" si="2"/>
        <v>13401</v>
      </c>
      <c r="E90">
        <f t="shared" si="3"/>
        <v>100</v>
      </c>
    </row>
    <row r="91" spans="1:5" ht="12.75">
      <c r="A91">
        <f>+'[3]Sheet1'!A92</f>
        <v>13402</v>
      </c>
      <c r="B91" t="str">
        <f>+'[3]Sheet1'!B92</f>
        <v>19.6</v>
      </c>
      <c r="C91" t="str">
        <f>+'[3]Sheet1'!C92</f>
        <v>УПРАВА ЗА РОДНУ РАВНОПРАВНОСТ</v>
      </c>
      <c r="D91">
        <f t="shared" si="2"/>
        <v>13402</v>
      </c>
      <c r="E91">
        <f t="shared" si="3"/>
        <v>100</v>
      </c>
    </row>
    <row r="92" spans="1:5" ht="12.75">
      <c r="A92">
        <f>+'[3]Sheet1'!A93</f>
        <v>14001</v>
      </c>
      <c r="B92" t="str">
        <f>+'[3]Sheet1'!B93</f>
        <v>21.1</v>
      </c>
      <c r="C92" t="str">
        <f>+'[3]Sheet1'!C93</f>
        <v>АГЕНЦИЈА ЗА ЗАШТИТУ ЖИВОТНЕ СРЕДИНЕ</v>
      </c>
      <c r="D92">
        <f t="shared" si="2"/>
        <v>14001</v>
      </c>
      <c r="E92">
        <f t="shared" si="3"/>
        <v>100</v>
      </c>
    </row>
    <row r="93" spans="1:5" ht="12.75">
      <c r="A93">
        <f>+'[3]Sheet1'!A94</f>
        <v>14001</v>
      </c>
      <c r="B93" t="str">
        <f>+'[3]Sheet1'!B94</f>
        <v>21.1</v>
      </c>
      <c r="C93" t="str">
        <f>+'[3]Sheet1'!C94</f>
        <v>АГЕНЦИЈА ЗА ЗАШТИТУ ЖИВОТНЕ СРЕДИНЕ</v>
      </c>
      <c r="D93">
        <f t="shared" si="2"/>
        <v>14001</v>
      </c>
      <c r="E93">
        <f t="shared" si="3"/>
        <v>100</v>
      </c>
    </row>
    <row r="94" spans="1:5" ht="12.75">
      <c r="A94">
        <f>+'[3]Sheet1'!A95</f>
        <v>50026</v>
      </c>
      <c r="B94" t="str">
        <f>+'[3]Sheet1'!B95</f>
        <v>21.2</v>
      </c>
      <c r="C94" t="str">
        <f>+'[3]Sheet1'!C95</f>
        <v>ФОНД ЗА ЗАШТИТУ ЖИВОТНЕ СРЕДИНЕ</v>
      </c>
      <c r="D94">
        <f t="shared" si="2"/>
        <v>50026</v>
      </c>
      <c r="E94">
        <f t="shared" si="3"/>
        <v>100</v>
      </c>
    </row>
    <row r="95" spans="1:5" ht="12.75">
      <c r="A95">
        <f>+'[3]Sheet1'!A96</f>
        <v>50026</v>
      </c>
      <c r="B95" t="str">
        <f>+'[3]Sheet1'!B96</f>
        <v>21.2</v>
      </c>
      <c r="C95" t="str">
        <f>+'[3]Sheet1'!C96</f>
        <v>ФОНД ЗА ЗАШТИТУ ЖИВОТНЕ СРЕДИНЕ</v>
      </c>
      <c r="D95">
        <f t="shared" si="2"/>
        <v>50026</v>
      </c>
      <c r="E95">
        <f t="shared" si="3"/>
        <v>100</v>
      </c>
    </row>
    <row r="96" spans="1:5" ht="12.75">
      <c r="A96">
        <f>+'[3]Sheet1'!A97</f>
        <v>50025</v>
      </c>
      <c r="B96" t="str">
        <f>+'[3]Sheet1'!B97</f>
        <v>22.1</v>
      </c>
      <c r="C96" t="str">
        <f>+'[3]Sheet1'!C97</f>
        <v>БУЏЕТСКИ ФОНД ЗА ФИНАНСИРАЊЕ СПОРТА</v>
      </c>
      <c r="D96">
        <f t="shared" si="2"/>
        <v>50025</v>
      </c>
      <c r="E96">
        <f t="shared" si="3"/>
        <v>100</v>
      </c>
    </row>
    <row r="97" spans="1:5" ht="12.75">
      <c r="A97">
        <f>+'[3]Sheet1'!A98</f>
        <v>13801</v>
      </c>
      <c r="B97" t="str">
        <f>+'[3]Sheet1'!B98</f>
        <v>22.2</v>
      </c>
      <c r="C97" t="str">
        <f>+'[3]Sheet1'!C98</f>
        <v>АНТИДОПИНГ АГЕНЦИЈА РЕПУБЛИКЕ СРБИЈЕ</v>
      </c>
      <c r="D97">
        <f t="shared" si="2"/>
        <v>13801</v>
      </c>
      <c r="E97">
        <f t="shared" si="3"/>
        <v>100</v>
      </c>
    </row>
    <row r="98" spans="1:5" ht="12.75">
      <c r="A98">
        <f>+'[3]Sheet1'!A99</f>
        <v>13802</v>
      </c>
      <c r="B98" t="str">
        <f>+'[3]Sheet1'!B99</f>
        <v>22.3</v>
      </c>
      <c r="C98" t="str">
        <f>+'[3]Sheet1'!C99</f>
        <v>УСТАНОВЕ У ОБЛАСТИ ФИЗИЧКЕ КУЛТУРЕ</v>
      </c>
      <c r="D98">
        <f t="shared" si="2"/>
        <v>13802</v>
      </c>
      <c r="E98">
        <f t="shared" si="3"/>
        <v>100</v>
      </c>
    </row>
    <row r="99" spans="1:5" ht="12.75">
      <c r="A99">
        <f>+'[3]Sheet1'!A100</f>
        <v>13803</v>
      </c>
      <c r="B99" t="str">
        <f>+'[3]Sheet1'!B100</f>
        <v>22.4</v>
      </c>
      <c r="C99" t="str">
        <f>+'[3]Sheet1'!C100</f>
        <v>ФОНД ЗА МЛАДЕ ТАЛЕНТЕ</v>
      </c>
      <c r="D99">
        <f t="shared" si="2"/>
        <v>13803</v>
      </c>
      <c r="E99">
        <f t="shared" si="3"/>
        <v>100</v>
      </c>
    </row>
    <row r="100" spans="1:5" ht="12.75">
      <c r="A100">
        <f>+'[3]Sheet1'!A101</f>
        <v>13803</v>
      </c>
      <c r="B100" t="str">
        <f>+'[3]Sheet1'!B101</f>
        <v>22.4</v>
      </c>
      <c r="C100" t="str">
        <f>+'[3]Sheet1'!C101</f>
        <v>ФОНД ЗА МЛАДЕ ТАЛЕНТЕ</v>
      </c>
      <c r="D100">
        <f t="shared" si="2"/>
        <v>13803</v>
      </c>
      <c r="E100">
        <f t="shared" si="3"/>
        <v>100</v>
      </c>
    </row>
    <row r="101" spans="1:5" ht="12.75">
      <c r="A101">
        <f>+'[3]Sheet1'!A102</f>
        <v>11801</v>
      </c>
      <c r="B101" t="str">
        <f>+'[3]Sheet1'!B102</f>
        <v>23.1</v>
      </c>
      <c r="C101" t="str">
        <f>+'[3]Sheet1'!C102</f>
        <v>УСТАНОВЕ КУЛТУРЕ</v>
      </c>
      <c r="D101">
        <f t="shared" si="2"/>
        <v>11801</v>
      </c>
      <c r="E101">
        <f t="shared" si="3"/>
        <v>100</v>
      </c>
    </row>
    <row r="102" spans="1:5" ht="12.75">
      <c r="A102">
        <f>+'[3]Sheet1'!A103</f>
        <v>10203</v>
      </c>
      <c r="B102" t="str">
        <f>+'[3]Sheet1'!B103</f>
        <v>25.1</v>
      </c>
      <c r="C102" t="str">
        <f>+'[3]Sheet1'!C103</f>
        <v>ФОНД ЗА КОСОВО И МЕТОХИЈУ</v>
      </c>
      <c r="D102">
        <f t="shared" si="2"/>
        <v>10203</v>
      </c>
      <c r="E102">
        <f t="shared" si="3"/>
        <v>100</v>
      </c>
    </row>
    <row r="103" spans="1:5" ht="12.75">
      <c r="A103">
        <f>+'[3]Sheet1'!A104</f>
        <v>10204</v>
      </c>
      <c r="B103" t="str">
        <f>+'[3]Sheet1'!B104</f>
        <v>3.1</v>
      </c>
      <c r="C103" t="str">
        <f>+'[3]Sheet1'!C104</f>
        <v>КАБИНЕТ ПРЕДСЕДНИКА ВЛАДЕ</v>
      </c>
      <c r="D103">
        <f t="shared" si="2"/>
        <v>10204</v>
      </c>
      <c r="E103">
        <f t="shared" si="3"/>
        <v>100</v>
      </c>
    </row>
    <row r="104" spans="1:5" ht="12.75">
      <c r="A104">
        <f>+'[3]Sheet1'!A105</f>
        <v>10206</v>
      </c>
      <c r="B104" t="str">
        <f>+'[3]Sheet1'!B105</f>
        <v>3.10</v>
      </c>
      <c r="C104" t="str">
        <f>+'[3]Sheet1'!C105</f>
        <v>СЛУЖБА ЗА УПРАВЉАЊЕ КАДРОВИМА</v>
      </c>
      <c r="D104">
        <f t="shared" si="2"/>
        <v>10206</v>
      </c>
      <c r="E104">
        <f t="shared" si="3"/>
        <v>100</v>
      </c>
    </row>
    <row r="105" spans="1:5" ht="12.75">
      <c r="A105">
        <f>+'[3]Sheet1'!A106</f>
        <v>10220</v>
      </c>
      <c r="B105" t="str">
        <f>+'[3]Sheet1'!B106</f>
        <v>3.11</v>
      </c>
      <c r="C105" t="str">
        <f>+'[3]Sheet1'!C106</f>
        <v>СЛУЖБА КООРДИНАЦИОНОГ ТЕЛА СРБИЈЕ ЗА ОПШТИНЕ ПРЕШЕВО, БУЈАНОВАЦ И МЕДВЕЂА</v>
      </c>
      <c r="D105">
        <f t="shared" si="2"/>
        <v>10220</v>
      </c>
      <c r="E105">
        <f t="shared" si="3"/>
        <v>100</v>
      </c>
    </row>
    <row r="106" spans="1:5" ht="12.75">
      <c r="A106">
        <f>+'[3]Sheet1'!A107</f>
        <v>61029</v>
      </c>
      <c r="B106" t="str">
        <f>+'[3]Sheet1'!B107</f>
        <v>3.12</v>
      </c>
      <c r="C106" t="str">
        <f>+'[3]Sheet1'!C107</f>
        <v>АВИО-СЛУЖБА ВЛАДЕ</v>
      </c>
      <c r="D106">
        <f t="shared" si="2"/>
        <v>61029</v>
      </c>
      <c r="E106">
        <f t="shared" si="3"/>
        <v>100</v>
      </c>
    </row>
    <row r="107" spans="1:5" ht="12.75">
      <c r="A107">
        <f>+'[3]Sheet1'!A108</f>
        <v>10208</v>
      </c>
      <c r="B107" t="str">
        <f>+'[3]Sheet1'!B108</f>
        <v>3.13</v>
      </c>
      <c r="C107" t="str">
        <f>+'[3]Sheet1'!C108</f>
        <v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v>
      </c>
      <c r="D107">
        <f t="shared" si="2"/>
        <v>10208</v>
      </c>
      <c r="E107">
        <f t="shared" si="3"/>
        <v>100</v>
      </c>
    </row>
    <row r="108" spans="1:5" ht="12.75">
      <c r="A108">
        <f>+'[3]Sheet1'!A109</f>
        <v>10215</v>
      </c>
      <c r="B108" t="str">
        <f>+'[3]Sheet1'!B109</f>
        <v>3.14</v>
      </c>
      <c r="C108" t="str">
        <f>+'[3]Sheet1'!C109</f>
        <v>КАНЦЕЛАРИЈА ЗА ОДРЖИВИ РАЗВОЈ НЕДОВОЉНО РАЗВИЈЕНИХ ПОДРУЧЈА</v>
      </c>
      <c r="D108">
        <f t="shared" si="2"/>
        <v>10215</v>
      </c>
      <c r="E108">
        <f t="shared" si="3"/>
        <v>100</v>
      </c>
    </row>
    <row r="109" spans="1:5" ht="12.75">
      <c r="A109">
        <f>+'[3]Sheet1'!A110</f>
        <v>10216</v>
      </c>
      <c r="B109" t="str">
        <f>+'[3]Sheet1'!B110</f>
        <v>3.2</v>
      </c>
      <c r="C109" t="str">
        <f>+'[3]Sheet1'!C110</f>
        <v>КАБИНЕТ ПРВОГ ПОТПРЕДСЕДНИКА ВЛАДЕ</v>
      </c>
      <c r="D109">
        <f t="shared" si="2"/>
        <v>10216</v>
      </c>
      <c r="E109">
        <f t="shared" si="3"/>
        <v>100</v>
      </c>
    </row>
    <row r="110" spans="1:5" ht="12.75">
      <c r="A110">
        <f>+'[3]Sheet1'!A111</f>
        <v>10205</v>
      </c>
      <c r="B110" t="str">
        <f>+'[3]Sheet1'!B111</f>
        <v>3.3</v>
      </c>
      <c r="C110" t="str">
        <f>+'[3]Sheet1'!C111</f>
        <v>КАБИНЕТ ПОТПРЕДСЕДНИКА ВЛАДЕ - за област европских интеграција</v>
      </c>
      <c r="D110">
        <f t="shared" si="2"/>
        <v>10205</v>
      </c>
      <c r="E110">
        <f t="shared" si="3"/>
        <v>100</v>
      </c>
    </row>
    <row r="111" spans="1:5" ht="12.75">
      <c r="A111">
        <f>+'[3]Sheet1'!A112</f>
        <v>10217</v>
      </c>
      <c r="B111" t="str">
        <f>+'[3]Sheet1'!B112</f>
        <v>3.4</v>
      </c>
      <c r="C111" t="str">
        <f>+'[3]Sheet1'!C112</f>
        <v>КАБИНЕТ ПОТПРЕДСЕДНИКА ВЛАДЕ - за привредни развој</v>
      </c>
      <c r="D111">
        <f t="shared" si="2"/>
        <v>10217</v>
      </c>
      <c r="E111">
        <f t="shared" si="3"/>
        <v>100</v>
      </c>
    </row>
    <row r="112" spans="1:5" ht="12.75">
      <c r="A112">
        <f>+'[3]Sheet1'!A113</f>
        <v>10218</v>
      </c>
      <c r="B112" t="str">
        <f>+'[3]Sheet1'!B113</f>
        <v>3.5</v>
      </c>
      <c r="C112" t="str">
        <f>+'[3]Sheet1'!C113</f>
        <v>КАБИНЕТ ПОТПРЕДСЕДНИКА ВЛАДЕ - за социјалну политику и друштвене делатности</v>
      </c>
      <c r="D112">
        <f t="shared" si="2"/>
        <v>10218</v>
      </c>
      <c r="E112">
        <f t="shared" si="3"/>
        <v>100</v>
      </c>
    </row>
    <row r="113" spans="1:5" ht="12.75">
      <c r="A113">
        <f>+'[3]Sheet1'!A114</f>
        <v>10200</v>
      </c>
      <c r="B113" t="str">
        <f>+'[3]Sheet1'!B114</f>
        <v>3.6</v>
      </c>
      <c r="C113" t="str">
        <f>+'[3]Sheet1'!C114</f>
        <v>ГЕНЕРАЛНИ СЕКРЕТАРИЈАТ ВЛАДЕ</v>
      </c>
      <c r="D113">
        <f t="shared" si="2"/>
        <v>10200</v>
      </c>
      <c r="E113">
        <f t="shared" si="3"/>
        <v>100</v>
      </c>
    </row>
    <row r="114" spans="1:5" ht="12.75">
      <c r="A114">
        <f>+'[3]Sheet1'!A115</f>
        <v>10201</v>
      </c>
      <c r="B114" t="str">
        <f>+'[3]Sheet1'!B115</f>
        <v>3.7</v>
      </c>
      <c r="C114" t="str">
        <f>+'[3]Sheet1'!C115</f>
        <v>КАНЦЕЛАРИЈА ЗА САРАДЊУ С МЕДИЈИМА</v>
      </c>
      <c r="D114">
        <f t="shared" si="2"/>
        <v>10201</v>
      </c>
      <c r="E114">
        <f t="shared" si="3"/>
        <v>100</v>
      </c>
    </row>
    <row r="115" spans="1:5" ht="12.75">
      <c r="A115">
        <f>+'[3]Sheet1'!A116</f>
        <v>42200</v>
      </c>
      <c r="B115" t="str">
        <f>+'[3]Sheet1'!B116</f>
        <v>3.8</v>
      </c>
      <c r="C115" t="str">
        <f>+'[3]Sheet1'!C116</f>
        <v>КАНЦЕЛАРИЈА ЗА ЕВРОПСКЕ ИНТЕГРАЦИЈЕ</v>
      </c>
      <c r="D115">
        <f t="shared" si="2"/>
        <v>42200</v>
      </c>
      <c r="E115">
        <f t="shared" si="3"/>
        <v>100</v>
      </c>
    </row>
    <row r="116" spans="1:5" ht="12.75">
      <c r="A116">
        <f>+'[3]Sheet1'!A117</f>
        <v>42400</v>
      </c>
      <c r="B116" t="str">
        <f>+'[3]Sheet1'!B117</f>
        <v>3.9</v>
      </c>
      <c r="C116" t="str">
        <f>+'[3]Sheet1'!C117</f>
        <v>САВЕТ ЗА БОРБУ ПРОТИВ КОРУПЦИЈЕ</v>
      </c>
      <c r="D116">
        <f t="shared" si="2"/>
        <v>42400</v>
      </c>
      <c r="E116">
        <f t="shared" si="3"/>
        <v>100</v>
      </c>
    </row>
    <row r="117" spans="1:5" ht="12.75">
      <c r="A117">
        <f>+'[3]Sheet1'!A118</f>
        <v>30201</v>
      </c>
      <c r="B117" t="str">
        <f>+'[3]Sheet1'!B118</f>
        <v>5.1</v>
      </c>
      <c r="C117" t="str">
        <f>+'[3]Sheet1'!C118</f>
        <v>ВРХОВНИ СУД СРБИЈЕ</v>
      </c>
      <c r="D117">
        <f t="shared" si="2"/>
        <v>30201</v>
      </c>
      <c r="E117">
        <f t="shared" si="3"/>
        <v>100</v>
      </c>
    </row>
    <row r="118" spans="1:5" ht="12.75">
      <c r="A118">
        <f>+'[3]Sheet1'!A119</f>
        <v>30205</v>
      </c>
      <c r="B118" t="str">
        <f>+'[3]Sheet1'!B119</f>
        <v>5.10</v>
      </c>
      <c r="C118" t="str">
        <f>+'[3]Sheet1'!C119</f>
        <v>ОКРУЖНИ СУДОВИ</v>
      </c>
      <c r="D118">
        <f t="shared" si="2"/>
        <v>30205</v>
      </c>
      <c r="E118">
        <f t="shared" si="3"/>
        <v>100</v>
      </c>
    </row>
    <row r="119" spans="1:5" ht="12.75">
      <c r="A119">
        <f>+'[3]Sheet1'!A120</f>
        <v>30206</v>
      </c>
      <c r="B119" t="str">
        <f>+'[3]Sheet1'!B120</f>
        <v>5.11</v>
      </c>
      <c r="C119" t="str">
        <f>+'[3]Sheet1'!C120</f>
        <v>ОПШТИНСКИ СУДОВИ</v>
      </c>
      <c r="D119">
        <f t="shared" si="2"/>
        <v>30206</v>
      </c>
      <c r="E119">
        <f t="shared" si="3"/>
        <v>100</v>
      </c>
    </row>
    <row r="120" spans="1:5" ht="12.75">
      <c r="A120">
        <f>+'[3]Sheet1'!A121</f>
        <v>30207</v>
      </c>
      <c r="B120" t="str">
        <f>+'[3]Sheet1'!B121</f>
        <v>5.12</v>
      </c>
      <c r="C120" t="str">
        <f>+'[3]Sheet1'!C121</f>
        <v>ТРГОВИНСКИ СУДОВИ</v>
      </c>
      <c r="D120">
        <f t="shared" si="2"/>
        <v>30207</v>
      </c>
      <c r="E120">
        <f t="shared" si="3"/>
        <v>100</v>
      </c>
    </row>
    <row r="121" spans="1:5" ht="12.75">
      <c r="A121">
        <f>+'[3]Sheet1'!A122</f>
        <v>30208</v>
      </c>
      <c r="B121" t="str">
        <f>+'[3]Sheet1'!B122</f>
        <v>5.13</v>
      </c>
      <c r="C121" t="str">
        <f>+'[3]Sheet1'!C122</f>
        <v>ОКРУЖНА ЈАВНА ТУЖИЛАШТВА</v>
      </c>
      <c r="D121">
        <f t="shared" si="2"/>
        <v>30208</v>
      </c>
      <c r="E121">
        <f t="shared" si="3"/>
        <v>100</v>
      </c>
    </row>
    <row r="122" spans="1:5" ht="12.75">
      <c r="A122">
        <f>+'[3]Sheet1'!A123</f>
        <v>30209</v>
      </c>
      <c r="B122" t="str">
        <f>+'[3]Sheet1'!B123</f>
        <v>5.14</v>
      </c>
      <c r="C122" t="str">
        <f>+'[3]Sheet1'!C123</f>
        <v>ОПШТИНСКА ЈАВНА ТУЖИЛАШТВА</v>
      </c>
      <c r="D122">
        <f t="shared" si="2"/>
        <v>30209</v>
      </c>
      <c r="E122">
        <f t="shared" si="3"/>
        <v>100</v>
      </c>
    </row>
    <row r="123" spans="1:5" ht="12.75">
      <c r="A123">
        <f>+'[3]Sheet1'!A124</f>
        <v>30212</v>
      </c>
      <c r="B123" t="str">
        <f>+'[3]Sheet1'!B124</f>
        <v>5.15</v>
      </c>
      <c r="C123" t="str">
        <f>+'[3]Sheet1'!C124</f>
        <v>ВЕЋА ЗА ПРЕКРШАЈЕ</v>
      </c>
      <c r="D123">
        <f t="shared" si="2"/>
        <v>30212</v>
      </c>
      <c r="E123">
        <f t="shared" si="3"/>
        <v>100</v>
      </c>
    </row>
    <row r="124" spans="1:5" ht="12.75">
      <c r="A124">
        <f>+'[3]Sheet1'!A125</f>
        <v>30213</v>
      </c>
      <c r="B124" t="str">
        <f>+'[3]Sheet1'!B125</f>
        <v>5.16</v>
      </c>
      <c r="C124" t="str">
        <f>+'[3]Sheet1'!C125</f>
        <v>ОПШТИНСКИ ОРГАНИ ЗА ПРЕКРШАЈЕ</v>
      </c>
      <c r="D124">
        <f t="shared" si="2"/>
        <v>30213</v>
      </c>
      <c r="E124">
        <f t="shared" si="3"/>
        <v>100</v>
      </c>
    </row>
    <row r="125" spans="1:5" ht="12.75">
      <c r="A125">
        <f>+'[3]Sheet1'!A126</f>
        <v>30210</v>
      </c>
      <c r="B125" t="str">
        <f>+'[3]Sheet1'!B126</f>
        <v>5.2</v>
      </c>
      <c r="C125" t="str">
        <f>+'[3]Sheet1'!C126</f>
        <v>УПРАВНИ СУД</v>
      </c>
      <c r="D125">
        <f t="shared" si="2"/>
        <v>30210</v>
      </c>
      <c r="E125">
        <f t="shared" si="3"/>
        <v>100</v>
      </c>
    </row>
    <row r="126" spans="1:5" ht="12.75">
      <c r="A126">
        <f>+'[3]Sheet1'!A127</f>
        <v>30211</v>
      </c>
      <c r="B126" t="str">
        <f>+'[3]Sheet1'!B127</f>
        <v>5.3</v>
      </c>
      <c r="C126" t="str">
        <f>+'[3]Sheet1'!C127</f>
        <v>АПЕЛАЦИОНИ СУДОВИ</v>
      </c>
      <c r="D126">
        <f t="shared" si="2"/>
        <v>30211</v>
      </c>
      <c r="E126">
        <f t="shared" si="3"/>
        <v>100</v>
      </c>
    </row>
    <row r="127" spans="1:5" ht="12.75">
      <c r="A127">
        <f>+'[3]Sheet1'!A128</f>
        <v>30215</v>
      </c>
      <c r="B127" t="str">
        <f>+'[3]Sheet1'!B128</f>
        <v>5.4</v>
      </c>
      <c r="C127" t="str">
        <f>+'[3]Sheet1'!C128</f>
        <v>ДРЖАВНО ВЕЋЕ ТУЖИЛАЦА</v>
      </c>
      <c r="D127">
        <f t="shared" si="2"/>
        <v>30215</v>
      </c>
      <c r="E127">
        <f t="shared" si="3"/>
        <v>100</v>
      </c>
    </row>
    <row r="128" spans="1:5" ht="12.75">
      <c r="A128">
        <f>+'[3]Sheet1'!A129</f>
        <v>30216</v>
      </c>
      <c r="B128" t="str">
        <f>+'[3]Sheet1'!B129</f>
        <v>5.5</v>
      </c>
      <c r="C128" t="str">
        <f>+'[3]Sheet1'!C129</f>
        <v>ВИСОКИ САВЕТ СУДСТВА</v>
      </c>
      <c r="D128">
        <f t="shared" si="2"/>
        <v>30216</v>
      </c>
      <c r="E128">
        <f t="shared" si="3"/>
        <v>100</v>
      </c>
    </row>
    <row r="129" spans="1:5" ht="12.75">
      <c r="A129">
        <f>+'[3]Sheet1'!A130</f>
        <v>30202</v>
      </c>
      <c r="B129" t="str">
        <f>+'[3]Sheet1'!B130</f>
        <v>5.6</v>
      </c>
      <c r="C129" t="str">
        <f>+'[3]Sheet1'!C130</f>
        <v>ВИШИ ТРГОВИНСКИ СУД</v>
      </c>
      <c r="D129">
        <f t="shared" si="2"/>
        <v>30202</v>
      </c>
      <c r="E129">
        <f t="shared" si="3"/>
        <v>100</v>
      </c>
    </row>
    <row r="130" spans="1:5" ht="12.75">
      <c r="A130">
        <f>+'[3]Sheet1'!A131</f>
        <v>30203</v>
      </c>
      <c r="B130" t="str">
        <f>+'[3]Sheet1'!B131</f>
        <v>5.7</v>
      </c>
      <c r="C130" t="str">
        <f>+'[3]Sheet1'!C131</f>
        <v>РЕПУБЛИЧКО ЈАВНО ТУЖИЛАШТВО</v>
      </c>
      <c r="D130">
        <f t="shared" si="2"/>
        <v>30203</v>
      </c>
      <c r="E130">
        <f t="shared" si="3"/>
        <v>100</v>
      </c>
    </row>
    <row r="131" spans="1:5" ht="12.75">
      <c r="A131">
        <f>+'[3]Sheet1'!A132</f>
        <v>30214</v>
      </c>
      <c r="B131" t="str">
        <f>+'[3]Sheet1'!B132</f>
        <v>5.8</v>
      </c>
      <c r="C131" t="str">
        <f>+'[3]Sheet1'!C132</f>
        <v>ТУЖИЛАШТВО ЗА РАТНЕ ЗЛОЧИНЕ</v>
      </c>
      <c r="D131">
        <f t="shared" si="2"/>
        <v>30214</v>
      </c>
      <c r="E131">
        <f t="shared" si="3"/>
        <v>100</v>
      </c>
    </row>
    <row r="132" spans="1:5" ht="12.75">
      <c r="A132">
        <f>+'[3]Sheet1'!A133</f>
        <v>30204</v>
      </c>
      <c r="B132" t="str">
        <f>+'[3]Sheet1'!B133</f>
        <v>5.9</v>
      </c>
      <c r="C132" t="str">
        <f>+'[3]Sheet1'!C133</f>
        <v>РЕПУБЛИЧКО ЈАВНО ПРАВОБРАНИЛАШТВО</v>
      </c>
      <c r="D132">
        <f t="shared" si="2"/>
        <v>30204</v>
      </c>
      <c r="E132">
        <f t="shared" si="3"/>
        <v>100</v>
      </c>
    </row>
    <row r="133" spans="1:5" ht="12.75">
      <c r="A133">
        <f>+'[3]Sheet1'!A134</f>
        <v>41102</v>
      </c>
      <c r="B133" t="str">
        <f>+'[3]Sheet1'!B134</f>
        <v>56.1</v>
      </c>
      <c r="C133" t="str">
        <f>+'[3]Sheet1'!C134</f>
        <v>СЕВЕРНОБАЧКИ УПРАВНИ ОКРУГ</v>
      </c>
      <c r="D133">
        <f t="shared" si="2"/>
        <v>41102</v>
      </c>
      <c r="E133">
        <f t="shared" si="3"/>
        <v>100</v>
      </c>
    </row>
    <row r="134" spans="1:5" ht="12.75">
      <c r="A134">
        <f>+'[3]Sheet1'!A135</f>
        <v>41111</v>
      </c>
      <c r="B134" t="str">
        <f>+'[3]Sheet1'!B135</f>
        <v>56.10</v>
      </c>
      <c r="C134" t="str">
        <f>+'[3]Sheet1'!C135</f>
        <v>ПОДУНАВСКИ УПРАВНИ ОКРУГ</v>
      </c>
      <c r="D134">
        <f aca="true" t="shared" si="4" ref="D134:D168">+A134</f>
        <v>41111</v>
      </c>
      <c r="E134">
        <f aca="true" t="shared" si="5" ref="E134:E165">+IF($B134&lt;100,$B134,100)</f>
        <v>100</v>
      </c>
    </row>
    <row r="135" spans="1:5" ht="12.75">
      <c r="A135">
        <f>+'[3]Sheet1'!A136</f>
        <v>41112</v>
      </c>
      <c r="B135" t="str">
        <f>+'[3]Sheet1'!B136</f>
        <v>56.11</v>
      </c>
      <c r="C135" t="str">
        <f>+'[3]Sheet1'!C136</f>
        <v>БРАНИЧЕВСКИ УПРАВНИ ОКРУГ</v>
      </c>
      <c r="D135">
        <f t="shared" si="4"/>
        <v>41112</v>
      </c>
      <c r="E135">
        <f t="shared" si="5"/>
        <v>100</v>
      </c>
    </row>
    <row r="136" spans="1:5" ht="12.75">
      <c r="A136">
        <f>+'[3]Sheet1'!A137</f>
        <v>41113</v>
      </c>
      <c r="B136" t="str">
        <f>+'[3]Sheet1'!B137</f>
        <v>56.12</v>
      </c>
      <c r="C136" t="str">
        <f>+'[3]Sheet1'!C137</f>
        <v>ШУМАДИЈСКИ УПРАВНИ ОКРУГ</v>
      </c>
      <c r="D136">
        <f t="shared" si="4"/>
        <v>41113</v>
      </c>
      <c r="E136">
        <f t="shared" si="5"/>
        <v>100</v>
      </c>
    </row>
    <row r="137" spans="1:5" ht="12.75">
      <c r="A137">
        <f>+'[3]Sheet1'!A138</f>
        <v>41114</v>
      </c>
      <c r="B137" t="str">
        <f>+'[3]Sheet1'!B138</f>
        <v>56.13</v>
      </c>
      <c r="C137" t="str">
        <f>+'[3]Sheet1'!C138</f>
        <v>ПОМОРАВСКИ УПРАВНИ ОКРУГ</v>
      </c>
      <c r="D137">
        <f t="shared" si="4"/>
        <v>41114</v>
      </c>
      <c r="E137">
        <f t="shared" si="5"/>
        <v>100</v>
      </c>
    </row>
    <row r="138" spans="1:5" ht="12.75">
      <c r="A138">
        <f>+'[3]Sheet1'!A139</f>
        <v>41115</v>
      </c>
      <c r="B138" t="str">
        <f>+'[3]Sheet1'!B139</f>
        <v>56.14</v>
      </c>
      <c r="C138" t="str">
        <f>+'[3]Sheet1'!C139</f>
        <v>БОРСКИ УПРАВНИ ОКРУГ</v>
      </c>
      <c r="D138">
        <f t="shared" si="4"/>
        <v>41115</v>
      </c>
      <c r="E138">
        <f t="shared" si="5"/>
        <v>100</v>
      </c>
    </row>
    <row r="139" spans="1:5" ht="12.75">
      <c r="A139">
        <f>+'[3]Sheet1'!A140</f>
        <v>41116</v>
      </c>
      <c r="B139" t="str">
        <f>+'[3]Sheet1'!B140</f>
        <v>56.15</v>
      </c>
      <c r="C139" t="str">
        <f>+'[3]Sheet1'!C140</f>
        <v>ЗАЈЕЧАРСКИ УПРАВНИ ОКРУГ</v>
      </c>
      <c r="D139">
        <f t="shared" si="4"/>
        <v>41116</v>
      </c>
      <c r="E139">
        <f t="shared" si="5"/>
        <v>100</v>
      </c>
    </row>
    <row r="140" spans="1:5" ht="12.75">
      <c r="A140">
        <f>+'[3]Sheet1'!A141</f>
        <v>41117</v>
      </c>
      <c r="B140" t="str">
        <f>+'[3]Sheet1'!B141</f>
        <v>56.16</v>
      </c>
      <c r="C140" t="str">
        <f>+'[3]Sheet1'!C141</f>
        <v>ЗЛАТИБОРСКИ УПРАВНИ ОКРУГ</v>
      </c>
      <c r="D140">
        <f t="shared" si="4"/>
        <v>41117</v>
      </c>
      <c r="E140">
        <f t="shared" si="5"/>
        <v>100</v>
      </c>
    </row>
    <row r="141" spans="1:5" ht="12.75">
      <c r="A141">
        <f>+'[3]Sheet1'!A142</f>
        <v>41118</v>
      </c>
      <c r="B141" t="str">
        <f>+'[3]Sheet1'!B142</f>
        <v>56.17</v>
      </c>
      <c r="C141" t="str">
        <f>+'[3]Sheet1'!C142</f>
        <v>МОРАВИЧКИ УПРАВНИ ОКРУГ</v>
      </c>
      <c r="D141">
        <f t="shared" si="4"/>
        <v>41118</v>
      </c>
      <c r="E141">
        <f t="shared" si="5"/>
        <v>100</v>
      </c>
    </row>
    <row r="142" spans="1:5" ht="12.75">
      <c r="A142">
        <f>+'[3]Sheet1'!A143</f>
        <v>41119</v>
      </c>
      <c r="B142" t="str">
        <f>+'[3]Sheet1'!B143</f>
        <v>56.18</v>
      </c>
      <c r="C142" t="str">
        <f>+'[3]Sheet1'!C143</f>
        <v>РАШКИ УПРАВНИ ОКРУГ</v>
      </c>
      <c r="D142">
        <f t="shared" si="4"/>
        <v>41119</v>
      </c>
      <c r="E142">
        <f t="shared" si="5"/>
        <v>100</v>
      </c>
    </row>
    <row r="143" spans="1:5" ht="12.75">
      <c r="A143">
        <f>+'[3]Sheet1'!A144</f>
        <v>41120</v>
      </c>
      <c r="B143" t="str">
        <f>+'[3]Sheet1'!B144</f>
        <v>56.19</v>
      </c>
      <c r="C143" t="str">
        <f>+'[3]Sheet1'!C144</f>
        <v>РАСИНСКИ УПРАВНИ ОКРУГ</v>
      </c>
      <c r="D143">
        <f t="shared" si="4"/>
        <v>41120</v>
      </c>
      <c r="E143">
        <f t="shared" si="5"/>
        <v>100</v>
      </c>
    </row>
    <row r="144" spans="1:5" ht="12.75">
      <c r="A144">
        <f>+'[3]Sheet1'!A145</f>
        <v>41103</v>
      </c>
      <c r="B144" t="str">
        <f>+'[3]Sheet1'!B145</f>
        <v>56.2</v>
      </c>
      <c r="C144" t="str">
        <f>+'[3]Sheet1'!C145</f>
        <v>СРЕДЊЕБАНАТСКИ УПРАВНИ ОКРУГ</v>
      </c>
      <c r="D144">
        <f t="shared" si="4"/>
        <v>41103</v>
      </c>
      <c r="E144">
        <f t="shared" si="5"/>
        <v>100</v>
      </c>
    </row>
    <row r="145" spans="1:5" ht="12.75">
      <c r="A145">
        <f>+'[3]Sheet1'!A146</f>
        <v>41121</v>
      </c>
      <c r="B145" t="str">
        <f>+'[3]Sheet1'!B146</f>
        <v>56.20</v>
      </c>
      <c r="C145" t="str">
        <f>+'[3]Sheet1'!C146</f>
        <v>НИШАВСКИ УПРАВНИ ОКРУГ</v>
      </c>
      <c r="D145">
        <f t="shared" si="4"/>
        <v>41121</v>
      </c>
      <c r="E145">
        <f t="shared" si="5"/>
        <v>100</v>
      </c>
    </row>
    <row r="146" spans="1:5" ht="12.75">
      <c r="A146">
        <f>+'[3]Sheet1'!A147</f>
        <v>41122</v>
      </c>
      <c r="B146" t="str">
        <f>+'[3]Sheet1'!B147</f>
        <v>56.21</v>
      </c>
      <c r="C146" t="str">
        <f>+'[3]Sheet1'!C147</f>
        <v>ТОПЛИЧКИ УПРАВНИ ОКРУГ</v>
      </c>
      <c r="D146">
        <f t="shared" si="4"/>
        <v>41122</v>
      </c>
      <c r="E146">
        <f t="shared" si="5"/>
        <v>100</v>
      </c>
    </row>
    <row r="147" spans="1:5" ht="12.75">
      <c r="A147">
        <f>+'[3]Sheet1'!A148</f>
        <v>41123</v>
      </c>
      <c r="B147" t="str">
        <f>+'[3]Sheet1'!B148</f>
        <v>56.22</v>
      </c>
      <c r="C147" t="str">
        <f>+'[3]Sheet1'!C148</f>
        <v>ПИРОТСКИ УПРАВНИ ОКРУГ</v>
      </c>
      <c r="D147">
        <f t="shared" si="4"/>
        <v>41123</v>
      </c>
      <c r="E147">
        <f t="shared" si="5"/>
        <v>100</v>
      </c>
    </row>
    <row r="148" spans="1:5" ht="12.75">
      <c r="A148">
        <f>+'[3]Sheet1'!A149</f>
        <v>41124</v>
      </c>
      <c r="B148" t="str">
        <f>+'[3]Sheet1'!B149</f>
        <v>56.23</v>
      </c>
      <c r="C148" t="str">
        <f>+'[3]Sheet1'!C149</f>
        <v>ЈАБЛАНИЧКИ УПРАВНИ ОКРУГ</v>
      </c>
      <c r="D148">
        <f t="shared" si="4"/>
        <v>41124</v>
      </c>
      <c r="E148">
        <f t="shared" si="5"/>
        <v>100</v>
      </c>
    </row>
    <row r="149" spans="1:5" ht="12.75">
      <c r="A149">
        <f>+'[3]Sheet1'!A150</f>
        <v>41125</v>
      </c>
      <c r="B149" t="str">
        <f>+'[3]Sheet1'!B150</f>
        <v>56.24</v>
      </c>
      <c r="C149" t="str">
        <f>+'[3]Sheet1'!C150</f>
        <v>ПЧИЊСКИ УПРАВНИ ОКРУГ</v>
      </c>
      <c r="D149">
        <f t="shared" si="4"/>
        <v>41125</v>
      </c>
      <c r="E149">
        <f t="shared" si="5"/>
        <v>100</v>
      </c>
    </row>
    <row r="150" spans="1:5" ht="12.75">
      <c r="A150">
        <f>+'[3]Sheet1'!A151</f>
        <v>41126</v>
      </c>
      <c r="B150" t="str">
        <f>+'[3]Sheet1'!B151</f>
        <v>56.25</v>
      </c>
      <c r="C150" t="str">
        <f>+'[3]Sheet1'!C151</f>
        <v>КОСОВСКИ УПРАВНИ ОКРУГ</v>
      </c>
      <c r="D150">
        <f t="shared" si="4"/>
        <v>41126</v>
      </c>
      <c r="E150">
        <f t="shared" si="5"/>
        <v>100</v>
      </c>
    </row>
    <row r="151" spans="1:5" ht="12.75">
      <c r="A151">
        <f>+'[3]Sheet1'!A152</f>
        <v>41127</v>
      </c>
      <c r="B151" t="str">
        <f>+'[3]Sheet1'!B152</f>
        <v>56.26</v>
      </c>
      <c r="C151" t="str">
        <f>+'[3]Sheet1'!C152</f>
        <v>ПЕЋКИ УПРАВНИ ОКРУГ</v>
      </c>
      <c r="D151">
        <f t="shared" si="4"/>
        <v>41127</v>
      </c>
      <c r="E151">
        <f t="shared" si="5"/>
        <v>100</v>
      </c>
    </row>
    <row r="152" spans="1:5" ht="12.75">
      <c r="A152">
        <f>+'[3]Sheet1'!A153</f>
        <v>41128</v>
      </c>
      <c r="B152" t="str">
        <f>+'[3]Sheet1'!B153</f>
        <v>56.27</v>
      </c>
      <c r="C152" t="str">
        <f>+'[3]Sheet1'!C153</f>
        <v>ПРИЗРЕНСКИ УПРАВНИ ОКРУГ</v>
      </c>
      <c r="D152">
        <f t="shared" si="4"/>
        <v>41128</v>
      </c>
      <c r="E152">
        <f t="shared" si="5"/>
        <v>100</v>
      </c>
    </row>
    <row r="153" spans="1:5" ht="12.75">
      <c r="A153">
        <f>+'[3]Sheet1'!A154</f>
        <v>41129</v>
      </c>
      <c r="B153" t="str">
        <f>+'[3]Sheet1'!B154</f>
        <v>56.28</v>
      </c>
      <c r="C153" t="str">
        <f>+'[3]Sheet1'!C154</f>
        <v>КОСОВСКОМИТРОВАЧКИ УПРАВНИ ОКРУГ</v>
      </c>
      <c r="D153">
        <f t="shared" si="4"/>
        <v>41129</v>
      </c>
      <c r="E153">
        <f t="shared" si="5"/>
        <v>100</v>
      </c>
    </row>
    <row r="154" spans="1:5" ht="12.75">
      <c r="A154">
        <f>+'[3]Sheet1'!A155</f>
        <v>41130</v>
      </c>
      <c r="B154" t="str">
        <f>+'[3]Sheet1'!B155</f>
        <v>56.29</v>
      </c>
      <c r="C154" t="str">
        <f>+'[3]Sheet1'!C155</f>
        <v>КОСОВСКОПОМОРАВСКИ УПРАВНИ ОКРУГ</v>
      </c>
      <c r="D154">
        <f t="shared" si="4"/>
        <v>41130</v>
      </c>
      <c r="E154">
        <f t="shared" si="5"/>
        <v>100</v>
      </c>
    </row>
    <row r="155" spans="1:5" ht="12.75">
      <c r="A155">
        <f>+'[3]Sheet1'!A156</f>
        <v>41104</v>
      </c>
      <c r="B155" t="str">
        <f>+'[3]Sheet1'!B156</f>
        <v>56.3</v>
      </c>
      <c r="C155" t="str">
        <f>+'[3]Sheet1'!C156</f>
        <v>СЕВЕРНОБАНАТСКИ УПРАВНИ ОКРУГ</v>
      </c>
      <c r="D155">
        <f t="shared" si="4"/>
        <v>41104</v>
      </c>
      <c r="E155">
        <f t="shared" si="5"/>
        <v>100</v>
      </c>
    </row>
    <row r="156" spans="1:5" ht="12.75">
      <c r="A156">
        <f>+'[3]Sheet1'!A157</f>
        <v>41105</v>
      </c>
      <c r="B156" t="str">
        <f>+'[3]Sheet1'!B157</f>
        <v>56.4</v>
      </c>
      <c r="C156" t="str">
        <f>+'[3]Sheet1'!C157</f>
        <v>ЈУЖНОБАНАТСКИ  УПРАВНИ ОКРУГ</v>
      </c>
      <c r="D156">
        <f t="shared" si="4"/>
        <v>41105</v>
      </c>
      <c r="E156">
        <f t="shared" si="5"/>
        <v>100</v>
      </c>
    </row>
    <row r="157" spans="1:5" ht="12.75">
      <c r="A157">
        <f>+'[3]Sheet1'!A158</f>
        <v>41106</v>
      </c>
      <c r="B157" t="str">
        <f>+'[3]Sheet1'!B158</f>
        <v>56.5</v>
      </c>
      <c r="C157" t="str">
        <f>+'[3]Sheet1'!C158</f>
        <v>ЗАПАДНОБАЧКИ УПРАВНИ ОКРУГ</v>
      </c>
      <c r="D157">
        <f t="shared" si="4"/>
        <v>41106</v>
      </c>
      <c r="E157">
        <f t="shared" si="5"/>
        <v>100</v>
      </c>
    </row>
    <row r="158" spans="1:5" ht="12.75">
      <c r="A158">
        <f>+'[3]Sheet1'!A159</f>
        <v>41108</v>
      </c>
      <c r="B158" t="str">
        <f>+'[3]Sheet1'!B159</f>
        <v>56.6</v>
      </c>
      <c r="C158" t="str">
        <f>+'[3]Sheet1'!C159</f>
        <v>СРЕМСКИ УПРАВНИ ОКРУГ</v>
      </c>
      <c r="D158">
        <f t="shared" si="4"/>
        <v>41108</v>
      </c>
      <c r="E158">
        <f t="shared" si="5"/>
        <v>100</v>
      </c>
    </row>
    <row r="159" spans="1:5" ht="12.75">
      <c r="A159">
        <f>+'[3]Sheet1'!A160</f>
        <v>41107</v>
      </c>
      <c r="B159" t="str">
        <f>+'[3]Sheet1'!B160</f>
        <v>56.7</v>
      </c>
      <c r="C159" t="str">
        <f>+'[3]Sheet1'!C160</f>
        <v>ЈУЖНОБАЧКИ УПРАВНИ ОКРУГ</v>
      </c>
      <c r="D159">
        <f t="shared" si="4"/>
        <v>41107</v>
      </c>
      <c r="E159">
        <f t="shared" si="5"/>
        <v>100</v>
      </c>
    </row>
    <row r="160" spans="1:5" ht="12.75">
      <c r="A160">
        <f>+'[3]Sheet1'!A161</f>
        <v>41109</v>
      </c>
      <c r="B160" t="str">
        <f>+'[3]Sheet1'!B161</f>
        <v>56.8</v>
      </c>
      <c r="C160" t="str">
        <f>+'[3]Sheet1'!C161</f>
        <v>МАЧВАНСКИ УПРАВНИ ОКРУГ</v>
      </c>
      <c r="D160">
        <f t="shared" si="4"/>
        <v>41109</v>
      </c>
      <c r="E160">
        <f t="shared" si="5"/>
        <v>100</v>
      </c>
    </row>
    <row r="161" spans="1:5" ht="12.75">
      <c r="A161">
        <f>+'[3]Sheet1'!A162</f>
        <v>41110</v>
      </c>
      <c r="B161" t="str">
        <f>+'[3]Sheet1'!B162</f>
        <v>56.9</v>
      </c>
      <c r="C161" t="str">
        <f>+'[3]Sheet1'!C162</f>
        <v>КОЛУБАРСКИ УПРАВНИ ОКРУГ</v>
      </c>
      <c r="D161">
        <f t="shared" si="4"/>
        <v>41110</v>
      </c>
      <c r="E161">
        <f t="shared" si="5"/>
        <v>100</v>
      </c>
    </row>
    <row r="162" spans="1:5" ht="12.75">
      <c r="A162">
        <f>+'[3]Sheet1'!A163</f>
        <v>61031</v>
      </c>
      <c r="B162" t="str">
        <f>+'[3]Sheet1'!B163</f>
        <v>8.1</v>
      </c>
      <c r="C162" t="str">
        <f>+'[3]Sheet1'!C163</f>
        <v>ДИПЛОМАТСКО-КОНЗУЛАРНА ПРЕДСТАВНИШТВА</v>
      </c>
      <c r="D162">
        <f t="shared" si="4"/>
        <v>61031</v>
      </c>
      <c r="E162">
        <f t="shared" si="5"/>
        <v>100</v>
      </c>
    </row>
    <row r="163" spans="1:5" ht="12.75">
      <c r="A163">
        <f>+'[3]Sheet1'!A164</f>
        <v>61041</v>
      </c>
      <c r="B163" t="str">
        <f>+'[3]Sheet1'!B164</f>
        <v>9.1</v>
      </c>
      <c r="C163" t="str">
        <f>+'[3]Sheet1'!C164</f>
        <v>ИНСПЕКТОРАТ ОДБРАНЕ</v>
      </c>
      <c r="D163">
        <f t="shared" si="4"/>
        <v>61041</v>
      </c>
      <c r="E163">
        <f t="shared" si="5"/>
        <v>100</v>
      </c>
    </row>
    <row r="164" spans="1:5" ht="12.75">
      <c r="A164">
        <f>+'[3]Sheet1'!A165</f>
        <v>61042</v>
      </c>
      <c r="B164" t="str">
        <f>+'[3]Sheet1'!B165</f>
        <v>9.2</v>
      </c>
      <c r="C164" t="str">
        <f>+'[3]Sheet1'!C165</f>
        <v>ВОЈНА СЛУЖБА БЕЗБЕДНОСТИ</v>
      </c>
      <c r="D164">
        <f t="shared" si="4"/>
        <v>61042</v>
      </c>
      <c r="E164">
        <f t="shared" si="5"/>
        <v>100</v>
      </c>
    </row>
    <row r="165" spans="1:5" ht="12.75">
      <c r="A165">
        <f>+'[3]Sheet1'!A166</f>
        <v>61043</v>
      </c>
      <c r="B165" t="str">
        <f>+'[3]Sheet1'!B166</f>
        <v>9.3</v>
      </c>
      <c r="C165" t="str">
        <f>+'[3]Sheet1'!C166</f>
        <v>ВОЈНО-ОБАВЕШТАЈНА СЛУЖБА</v>
      </c>
      <c r="D165">
        <f t="shared" si="4"/>
        <v>61043</v>
      </c>
      <c r="E165">
        <f t="shared" si="5"/>
        <v>100</v>
      </c>
    </row>
    <row r="166" spans="1:5" ht="12.75">
      <c r="A166">
        <f>+'[3]Sheet1'!A167</f>
        <v>0</v>
      </c>
      <c r="B166">
        <f>+'[3]Sheet1'!B167</f>
        <v>0</v>
      </c>
      <c r="C166">
        <f>+'[3]Sheet1'!C167</f>
        <v>0</v>
      </c>
      <c r="D166">
        <f t="shared" si="4"/>
        <v>0</v>
      </c>
      <c r="E166">
        <f>+'[3]Sheet1'!E167</f>
        <v>0</v>
      </c>
    </row>
    <row r="167" spans="1:5" ht="12.75">
      <c r="A167">
        <f>+'[3]Sheet1'!A168</f>
        <v>0</v>
      </c>
      <c r="B167">
        <f>+'[3]Sheet1'!B168</f>
        <v>0</v>
      </c>
      <c r="C167">
        <f>+'[3]Sheet1'!C168</f>
        <v>0</v>
      </c>
      <c r="D167">
        <f t="shared" si="4"/>
        <v>0</v>
      </c>
      <c r="E167">
        <f>+'[3]Sheet1'!E168</f>
        <v>0</v>
      </c>
    </row>
    <row r="168" spans="1:5" ht="12.75">
      <c r="A168">
        <f>+'[3]Sheet1'!A169</f>
        <v>0</v>
      </c>
      <c r="B168">
        <f>+'[3]Sheet1'!B169</f>
        <v>0</v>
      </c>
      <c r="C168">
        <f>+'[3]Sheet1'!C169</f>
        <v>0</v>
      </c>
      <c r="D168">
        <f t="shared" si="4"/>
        <v>0</v>
      </c>
      <c r="E168">
        <f>+'[3]Sheet1'!E169</f>
        <v>0</v>
      </c>
    </row>
    <row r="169" ht="12.75">
      <c r="D169" s="88"/>
    </row>
    <row r="170" ht="12.75">
      <c r="D170" s="88"/>
    </row>
    <row r="171" ht="12.75">
      <c r="D171" s="88"/>
    </row>
    <row r="172" ht="12.75">
      <c r="D172" s="88"/>
    </row>
    <row r="173" ht="12.75">
      <c r="D173" s="88"/>
    </row>
    <row r="174" ht="12.75">
      <c r="D174" s="88"/>
    </row>
    <row r="175" spans="1:3" ht="12.75">
      <c r="A175" s="89" t="s">
        <v>88</v>
      </c>
      <c r="B175" s="89" t="s">
        <v>89</v>
      </c>
      <c r="C175" s="89" t="s">
        <v>90</v>
      </c>
    </row>
    <row r="177" spans="1:5" ht="25.5">
      <c r="A177">
        <v>41700</v>
      </c>
      <c r="B177" s="90">
        <v>9999</v>
      </c>
      <c r="C177" s="91" t="s">
        <v>91</v>
      </c>
      <c r="D177" s="90">
        <v>27</v>
      </c>
      <c r="E177">
        <f aca="true" t="shared" si="6" ref="E177:E184">+IF(B177&lt;61,B177,100)</f>
        <v>100</v>
      </c>
    </row>
    <row r="178" spans="1:5" ht="12.75">
      <c r="A178">
        <v>0</v>
      </c>
      <c r="B178" s="90">
        <v>9999</v>
      </c>
      <c r="C178" s="91"/>
      <c r="E178">
        <f t="shared" si="6"/>
        <v>100</v>
      </c>
    </row>
    <row r="179" spans="1:5" ht="12.75">
      <c r="A179" t="s">
        <v>92</v>
      </c>
      <c r="B179" s="90">
        <v>9999</v>
      </c>
      <c r="C179" s="91"/>
      <c r="E179">
        <f t="shared" si="6"/>
        <v>100</v>
      </c>
    </row>
    <row r="180" spans="1:5" ht="12.75">
      <c r="A180">
        <v>10207</v>
      </c>
      <c r="B180" s="90">
        <v>9999</v>
      </c>
      <c r="C180" s="92" t="s">
        <v>93</v>
      </c>
      <c r="D180" s="93">
        <v>26</v>
      </c>
      <c r="E180">
        <f t="shared" si="6"/>
        <v>100</v>
      </c>
    </row>
    <row r="181" spans="1:5" ht="25.5">
      <c r="A181">
        <v>10209</v>
      </c>
      <c r="B181" s="90">
        <v>9999</v>
      </c>
      <c r="C181" s="92" t="s">
        <v>94</v>
      </c>
      <c r="D181" s="93">
        <v>27</v>
      </c>
      <c r="E181">
        <f t="shared" si="6"/>
        <v>100</v>
      </c>
    </row>
    <row r="182" spans="1:5" ht="12.75">
      <c r="A182">
        <v>10702</v>
      </c>
      <c r="B182" s="90">
        <v>9999</v>
      </c>
      <c r="C182" s="91" t="s">
        <v>95</v>
      </c>
      <c r="D182" s="93">
        <v>14</v>
      </c>
      <c r="E182">
        <f t="shared" si="6"/>
        <v>100</v>
      </c>
    </row>
    <row r="183" spans="1:5" ht="12.75">
      <c r="A183">
        <v>0</v>
      </c>
      <c r="B183" s="90">
        <v>9999</v>
      </c>
      <c r="E183">
        <f t="shared" si="6"/>
        <v>100</v>
      </c>
    </row>
    <row r="184" spans="1:5" ht="12.75">
      <c r="A184">
        <v>0</v>
      </c>
      <c r="B184" s="90">
        <v>9999</v>
      </c>
      <c r="E184">
        <f t="shared" si="6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9"/>
  <sheetViews>
    <sheetView zoomScale="75" zoomScaleNormal="75" zoomScalePageLayoutView="0" workbookViewId="0" topLeftCell="A1">
      <pane xSplit="9" ySplit="6" topLeftCell="J176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.75"/>
  <cols>
    <col min="1" max="1" width="5.00390625" style="0" customWidth="1"/>
    <col min="2" max="2" width="7.421875" style="0" customWidth="1"/>
    <col min="3" max="3" width="11.28125" style="0" customWidth="1"/>
    <col min="6" max="6" width="8.8515625" style="0" customWidth="1"/>
    <col min="7" max="7" width="7.57421875" style="0" customWidth="1"/>
    <col min="10" max="10" width="57.421875" style="0" customWidth="1"/>
    <col min="11" max="11" width="7.421875" style="52" customWidth="1"/>
    <col min="12" max="12" width="11.421875" style="0" customWidth="1"/>
  </cols>
  <sheetData>
    <row r="1" spans="1:11" ht="12.75">
      <c r="A1" t="s">
        <v>74</v>
      </c>
      <c r="B1" s="40">
        <f>MAX(B7:B186)</f>
        <v>6</v>
      </c>
      <c r="C1">
        <v>1</v>
      </c>
      <c r="D1" t="s">
        <v>75</v>
      </c>
      <c r="F1">
        <f>43*14</f>
        <v>602</v>
      </c>
      <c r="K1" s="41"/>
    </row>
    <row r="2" spans="3:11" ht="12.75">
      <c r="C2">
        <v>2</v>
      </c>
      <c r="D2" t="s">
        <v>76</v>
      </c>
      <c r="F2">
        <f>191*16</f>
        <v>3056</v>
      </c>
      <c r="K2" s="41"/>
    </row>
    <row r="3" spans="3:11" ht="12.75">
      <c r="C3">
        <v>3</v>
      </c>
      <c r="D3" t="s">
        <v>77</v>
      </c>
      <c r="K3" s="41"/>
    </row>
    <row r="4" spans="3:11" ht="13.5" thickBot="1">
      <c r="C4" s="42" t="s">
        <v>78</v>
      </c>
      <c r="D4" s="43"/>
      <c r="E4" s="43"/>
      <c r="F4" s="43"/>
      <c r="G4" s="43"/>
      <c r="H4" s="43"/>
      <c r="I4" s="43"/>
      <c r="K4" s="41"/>
    </row>
    <row r="5" spans="2:12" ht="30">
      <c r="B5" s="44" t="s">
        <v>79</v>
      </c>
      <c r="C5" s="45" t="s">
        <v>80</v>
      </c>
      <c r="D5" s="45" t="s">
        <v>72</v>
      </c>
      <c r="E5" s="29" t="s">
        <v>63</v>
      </c>
      <c r="F5" s="29" t="s">
        <v>60</v>
      </c>
      <c r="G5" s="29" t="s">
        <v>61</v>
      </c>
      <c r="H5" s="29" t="s">
        <v>62</v>
      </c>
      <c r="I5" s="46" t="s">
        <v>1</v>
      </c>
      <c r="J5" s="47" t="s">
        <v>2</v>
      </c>
      <c r="K5" s="47" t="s">
        <v>81</v>
      </c>
      <c r="L5" s="47" t="s">
        <v>82</v>
      </c>
    </row>
    <row r="6" spans="2:12" ht="15">
      <c r="B6" s="40">
        <f>+'[2]v-baza'!$B$1</f>
        <v>0</v>
      </c>
      <c r="I6" s="48" t="s">
        <v>13</v>
      </c>
      <c r="J6" s="49" t="s">
        <v>14</v>
      </c>
      <c r="K6" s="49"/>
      <c r="L6" s="49" t="s">
        <v>15</v>
      </c>
    </row>
    <row r="7" spans="1:12" ht="15">
      <c r="A7">
        <v>1</v>
      </c>
      <c r="B7">
        <f>+IF(+L7&gt;0,MAX(B$6:B6)+1,0)</f>
        <v>0</v>
      </c>
      <c r="C7">
        <v>2</v>
      </c>
      <c r="E7" s="33">
        <f>+1!F8</f>
        <v>13700</v>
      </c>
      <c r="F7" s="33">
        <f>1!G8</f>
        <v>59</v>
      </c>
      <c r="G7" s="31">
        <f>1!H8</f>
        <v>0</v>
      </c>
      <c r="H7" s="33">
        <f>1!I8</f>
        <v>940</v>
      </c>
      <c r="I7" s="53">
        <v>511</v>
      </c>
      <c r="J7" s="54" t="s">
        <v>26</v>
      </c>
      <c r="K7" s="50">
        <v>1</v>
      </c>
      <c r="L7" s="51">
        <f>+1!L$8</f>
        <v>0</v>
      </c>
    </row>
    <row r="8" spans="1:27" ht="15">
      <c r="A8">
        <f>+A7+1</f>
        <v>2</v>
      </c>
      <c r="B8">
        <f>+IF(+L8&gt;0,MAX(B$6:B7)+1,0)</f>
        <v>0</v>
      </c>
      <c r="C8">
        <v>2</v>
      </c>
      <c r="E8">
        <f>+E7</f>
        <v>13700</v>
      </c>
      <c r="F8">
        <f>+F7</f>
        <v>59</v>
      </c>
      <c r="G8" s="30">
        <f>+G7</f>
        <v>0</v>
      </c>
      <c r="H8">
        <f>+H7</f>
        <v>940</v>
      </c>
      <c r="I8" s="53">
        <v>512</v>
      </c>
      <c r="J8" s="54" t="s">
        <v>31</v>
      </c>
      <c r="K8" s="50">
        <f aca="true" t="shared" si="0" ref="K8:K71">+K7</f>
        <v>1</v>
      </c>
      <c r="L8" s="51">
        <f>+1!L$13</f>
        <v>0</v>
      </c>
      <c r="AA8" s="51"/>
    </row>
    <row r="9" spans="1:27" ht="15">
      <c r="A9">
        <f aca="true" t="shared" si="1" ref="A9:A72">+A8+1</f>
        <v>3</v>
      </c>
      <c r="B9">
        <f>+IF(+L9&gt;0,MAX(B$6:B8)+1,0)</f>
        <v>0</v>
      </c>
      <c r="C9">
        <v>2</v>
      </c>
      <c r="E9">
        <f aca="true" t="shared" si="2" ref="E9:H72">+E8</f>
        <v>13700</v>
      </c>
      <c r="F9">
        <f t="shared" si="2"/>
        <v>59</v>
      </c>
      <c r="G9" s="30">
        <f t="shared" si="2"/>
        <v>0</v>
      </c>
      <c r="H9">
        <f t="shared" si="2"/>
        <v>940</v>
      </c>
      <c r="I9" s="53">
        <v>513</v>
      </c>
      <c r="J9" s="54" t="s">
        <v>41</v>
      </c>
      <c r="K9" s="50">
        <f t="shared" si="0"/>
        <v>1</v>
      </c>
      <c r="L9" s="51">
        <f>+1!L$23</f>
        <v>0</v>
      </c>
      <c r="AA9" s="51"/>
    </row>
    <row r="10" spans="1:27" ht="15">
      <c r="A10">
        <f t="shared" si="1"/>
        <v>4</v>
      </c>
      <c r="B10">
        <f>+IF(+L10&gt;0,MAX(B$6:B9)+1,0)</f>
        <v>0</v>
      </c>
      <c r="C10">
        <v>2</v>
      </c>
      <c r="E10">
        <f t="shared" si="2"/>
        <v>13700</v>
      </c>
      <c r="F10">
        <f t="shared" si="2"/>
        <v>59</v>
      </c>
      <c r="G10" s="30">
        <f t="shared" si="2"/>
        <v>0</v>
      </c>
      <c r="H10">
        <f t="shared" si="2"/>
        <v>940</v>
      </c>
      <c r="I10" s="56">
        <v>514</v>
      </c>
      <c r="J10" s="54" t="s">
        <v>42</v>
      </c>
      <c r="K10" s="50">
        <f t="shared" si="0"/>
        <v>1</v>
      </c>
      <c r="L10" s="51">
        <f>+1!L$25</f>
        <v>0</v>
      </c>
      <c r="AA10" s="51"/>
    </row>
    <row r="11" spans="1:27" ht="15">
      <c r="A11">
        <f t="shared" si="1"/>
        <v>5</v>
      </c>
      <c r="B11">
        <f>+IF(+L11&gt;0,MAX(B$6:B10)+1,0)</f>
        <v>0</v>
      </c>
      <c r="C11">
        <v>2</v>
      </c>
      <c r="E11">
        <f t="shared" si="2"/>
        <v>13700</v>
      </c>
      <c r="F11">
        <f t="shared" si="2"/>
        <v>59</v>
      </c>
      <c r="G11" s="30">
        <f t="shared" si="2"/>
        <v>0</v>
      </c>
      <c r="H11">
        <f t="shared" si="2"/>
        <v>940</v>
      </c>
      <c r="I11" s="56">
        <v>515</v>
      </c>
      <c r="J11" s="54" t="s">
        <v>43</v>
      </c>
      <c r="K11" s="50">
        <f t="shared" si="0"/>
        <v>1</v>
      </c>
      <c r="L11" s="51">
        <f>+1!L$27</f>
        <v>0</v>
      </c>
      <c r="AA11" s="51"/>
    </row>
    <row r="12" spans="1:27" ht="15">
      <c r="A12">
        <f t="shared" si="1"/>
        <v>6</v>
      </c>
      <c r="B12">
        <f>+IF(+L12&gt;0,MAX(B$6:B11)+1,0)</f>
        <v>0</v>
      </c>
      <c r="C12">
        <v>2</v>
      </c>
      <c r="E12">
        <f t="shared" si="2"/>
        <v>13700</v>
      </c>
      <c r="F12">
        <f t="shared" si="2"/>
        <v>59</v>
      </c>
      <c r="G12" s="30">
        <f t="shared" si="2"/>
        <v>0</v>
      </c>
      <c r="H12">
        <f t="shared" si="2"/>
        <v>940</v>
      </c>
      <c r="I12" s="53">
        <v>521</v>
      </c>
      <c r="J12" s="54" t="s">
        <v>44</v>
      </c>
      <c r="K12" s="50">
        <f t="shared" si="0"/>
        <v>1</v>
      </c>
      <c r="L12" s="51">
        <f>+1!L$29</f>
        <v>0</v>
      </c>
      <c r="AA12" s="51"/>
    </row>
    <row r="13" spans="1:27" ht="15">
      <c r="A13">
        <f t="shared" si="1"/>
        <v>7</v>
      </c>
      <c r="B13">
        <f>+IF(+L13&gt;0,MAX(B$6:B12)+1,0)</f>
        <v>0</v>
      </c>
      <c r="C13">
        <v>2</v>
      </c>
      <c r="E13">
        <f t="shared" si="2"/>
        <v>13700</v>
      </c>
      <c r="F13">
        <f t="shared" si="2"/>
        <v>59</v>
      </c>
      <c r="G13" s="30">
        <f t="shared" si="2"/>
        <v>0</v>
      </c>
      <c r="H13">
        <f t="shared" si="2"/>
        <v>940</v>
      </c>
      <c r="I13" s="53">
        <v>522</v>
      </c>
      <c r="J13" s="54" t="s">
        <v>45</v>
      </c>
      <c r="K13" s="50">
        <f t="shared" si="0"/>
        <v>1</v>
      </c>
      <c r="L13" s="51">
        <f>+1!L$31</f>
        <v>0</v>
      </c>
      <c r="AA13" s="51"/>
    </row>
    <row r="14" spans="1:27" ht="15">
      <c r="A14">
        <f t="shared" si="1"/>
        <v>8</v>
      </c>
      <c r="B14">
        <f>+IF(+L14&gt;0,MAX(B$6:B13)+1,0)</f>
        <v>0</v>
      </c>
      <c r="C14">
        <v>2</v>
      </c>
      <c r="E14">
        <f t="shared" si="2"/>
        <v>13700</v>
      </c>
      <c r="F14">
        <f t="shared" si="2"/>
        <v>59</v>
      </c>
      <c r="G14" s="30">
        <f t="shared" si="2"/>
        <v>0</v>
      </c>
      <c r="H14">
        <f t="shared" si="2"/>
        <v>940</v>
      </c>
      <c r="I14" s="53">
        <v>523</v>
      </c>
      <c r="J14" s="54" t="s">
        <v>49</v>
      </c>
      <c r="K14" s="50">
        <f t="shared" si="0"/>
        <v>1</v>
      </c>
      <c r="L14" s="51">
        <f>+1!L$35</f>
        <v>0</v>
      </c>
      <c r="AA14" s="51"/>
    </row>
    <row r="15" spans="1:27" ht="15">
      <c r="A15">
        <f t="shared" si="1"/>
        <v>9</v>
      </c>
      <c r="B15">
        <f>+IF(+L15&gt;0,MAX(B$6:B14)+1,0)</f>
        <v>0</v>
      </c>
      <c r="C15">
        <v>2</v>
      </c>
      <c r="E15">
        <f t="shared" si="2"/>
        <v>13700</v>
      </c>
      <c r="F15">
        <f t="shared" si="2"/>
        <v>59</v>
      </c>
      <c r="G15" s="30">
        <f t="shared" si="2"/>
        <v>0</v>
      </c>
      <c r="H15">
        <f t="shared" si="2"/>
        <v>940</v>
      </c>
      <c r="I15" s="53">
        <v>531</v>
      </c>
      <c r="J15" s="54" t="s">
        <v>50</v>
      </c>
      <c r="K15" s="50">
        <f t="shared" si="0"/>
        <v>1</v>
      </c>
      <c r="L15" s="51">
        <f>+1!L$37</f>
        <v>0</v>
      </c>
      <c r="AA15" s="51"/>
    </row>
    <row r="16" spans="1:27" ht="15">
      <c r="A16">
        <f t="shared" si="1"/>
        <v>10</v>
      </c>
      <c r="B16">
        <f>+IF(+L16&gt;0,MAX(B$6:B15)+1,0)</f>
        <v>0</v>
      </c>
      <c r="C16">
        <v>2</v>
      </c>
      <c r="E16">
        <f t="shared" si="2"/>
        <v>13700</v>
      </c>
      <c r="F16">
        <f t="shared" si="2"/>
        <v>59</v>
      </c>
      <c r="G16" s="30">
        <f t="shared" si="2"/>
        <v>0</v>
      </c>
      <c r="H16">
        <f t="shared" si="2"/>
        <v>940</v>
      </c>
      <c r="I16" s="53">
        <v>541</v>
      </c>
      <c r="J16" s="54" t="s">
        <v>51</v>
      </c>
      <c r="K16" s="50">
        <f t="shared" si="0"/>
        <v>1</v>
      </c>
      <c r="L16" s="51">
        <f>+1!L$39</f>
        <v>0</v>
      </c>
      <c r="AA16" s="51"/>
    </row>
    <row r="17" spans="1:27" ht="15">
      <c r="A17">
        <f t="shared" si="1"/>
        <v>11</v>
      </c>
      <c r="B17">
        <f>+IF(+L17&gt;0,MAX(B$6:B16)+1,0)</f>
        <v>0</v>
      </c>
      <c r="C17">
        <v>2</v>
      </c>
      <c r="E17">
        <f t="shared" si="2"/>
        <v>13700</v>
      </c>
      <c r="F17">
        <f t="shared" si="2"/>
        <v>59</v>
      </c>
      <c r="G17" s="30">
        <f t="shared" si="2"/>
        <v>0</v>
      </c>
      <c r="H17">
        <f t="shared" si="2"/>
        <v>940</v>
      </c>
      <c r="I17" s="53">
        <v>542</v>
      </c>
      <c r="J17" s="54" t="s">
        <v>52</v>
      </c>
      <c r="K17" s="50">
        <f t="shared" si="0"/>
        <v>1</v>
      </c>
      <c r="L17" s="51">
        <f>+1!L$41</f>
        <v>0</v>
      </c>
      <c r="AA17" s="51"/>
    </row>
    <row r="18" spans="1:27" ht="15">
      <c r="A18">
        <f t="shared" si="1"/>
        <v>12</v>
      </c>
      <c r="B18">
        <f>+IF(+L18&gt;0,MAX(B$6:B17)+1,0)</f>
        <v>0</v>
      </c>
      <c r="C18">
        <v>2</v>
      </c>
      <c r="E18">
        <f t="shared" si="2"/>
        <v>13700</v>
      </c>
      <c r="F18">
        <f t="shared" si="2"/>
        <v>59</v>
      </c>
      <c r="G18" s="30">
        <f t="shared" si="2"/>
        <v>0</v>
      </c>
      <c r="H18">
        <f t="shared" si="2"/>
        <v>940</v>
      </c>
      <c r="I18" s="58">
        <v>543</v>
      </c>
      <c r="J18" s="59" t="s">
        <v>54</v>
      </c>
      <c r="K18" s="50">
        <f t="shared" si="0"/>
        <v>1</v>
      </c>
      <c r="L18" s="51">
        <f>+1!L$43</f>
        <v>0</v>
      </c>
      <c r="AA18" s="51"/>
    </row>
    <row r="19" spans="1:27" ht="15">
      <c r="A19">
        <f t="shared" si="1"/>
        <v>13</v>
      </c>
      <c r="B19">
        <f>+IF(+L19&gt;0,MAX(B$6:B18)+1,0)</f>
        <v>0</v>
      </c>
      <c r="C19">
        <v>2</v>
      </c>
      <c r="E19">
        <f t="shared" si="2"/>
        <v>13700</v>
      </c>
      <c r="F19">
        <f t="shared" si="2"/>
        <v>59</v>
      </c>
      <c r="G19" s="30">
        <f t="shared" si="2"/>
        <v>0</v>
      </c>
      <c r="H19">
        <f t="shared" si="2"/>
        <v>940</v>
      </c>
      <c r="I19" s="53">
        <v>511</v>
      </c>
      <c r="J19" s="54" t="s">
        <v>26</v>
      </c>
      <c r="K19" s="50">
        <v>4</v>
      </c>
      <c r="L19" s="51">
        <f>+1!M$8</f>
        <v>0</v>
      </c>
      <c r="AA19" s="51"/>
    </row>
    <row r="20" spans="1:27" ht="15">
      <c r="A20">
        <f t="shared" si="1"/>
        <v>14</v>
      </c>
      <c r="B20">
        <f>+IF(+L20&gt;0,MAX(B$6:B19)+1,0)</f>
        <v>1</v>
      </c>
      <c r="C20">
        <v>2</v>
      </c>
      <c r="E20">
        <f t="shared" si="2"/>
        <v>13700</v>
      </c>
      <c r="F20">
        <f t="shared" si="2"/>
        <v>59</v>
      </c>
      <c r="G20" s="30">
        <f t="shared" si="2"/>
        <v>0</v>
      </c>
      <c r="H20">
        <f t="shared" si="2"/>
        <v>940</v>
      </c>
      <c r="I20" s="53">
        <v>512</v>
      </c>
      <c r="J20" s="54" t="s">
        <v>31</v>
      </c>
      <c r="K20" s="50">
        <f t="shared" si="0"/>
        <v>4</v>
      </c>
      <c r="L20" s="51">
        <f>+1!M$13</f>
        <v>370000</v>
      </c>
      <c r="AA20" s="51"/>
    </row>
    <row r="21" spans="1:27" ht="15">
      <c r="A21">
        <f t="shared" si="1"/>
        <v>15</v>
      </c>
      <c r="B21">
        <f>+IF(+L21&gt;0,MAX(B$6:B20)+1,0)</f>
        <v>0</v>
      </c>
      <c r="C21">
        <v>2</v>
      </c>
      <c r="E21">
        <f t="shared" si="2"/>
        <v>13700</v>
      </c>
      <c r="F21">
        <f t="shared" si="2"/>
        <v>59</v>
      </c>
      <c r="G21" s="30">
        <f t="shared" si="2"/>
        <v>0</v>
      </c>
      <c r="H21">
        <f t="shared" si="2"/>
        <v>940</v>
      </c>
      <c r="I21" s="53">
        <v>513</v>
      </c>
      <c r="J21" s="54" t="s">
        <v>41</v>
      </c>
      <c r="K21" s="50">
        <f t="shared" si="0"/>
        <v>4</v>
      </c>
      <c r="L21" s="51">
        <f>+1!M$23</f>
        <v>0</v>
      </c>
      <c r="AA21" s="51"/>
    </row>
    <row r="22" spans="1:27" ht="15">
      <c r="A22">
        <f t="shared" si="1"/>
        <v>16</v>
      </c>
      <c r="B22">
        <f>+IF(+L22&gt;0,MAX(B$6:B21)+1,0)</f>
        <v>0</v>
      </c>
      <c r="C22">
        <v>2</v>
      </c>
      <c r="E22">
        <f t="shared" si="2"/>
        <v>13700</v>
      </c>
      <c r="F22">
        <f t="shared" si="2"/>
        <v>59</v>
      </c>
      <c r="G22" s="30">
        <f t="shared" si="2"/>
        <v>0</v>
      </c>
      <c r="H22">
        <f t="shared" si="2"/>
        <v>940</v>
      </c>
      <c r="I22" s="56">
        <v>514</v>
      </c>
      <c r="J22" s="54" t="s">
        <v>42</v>
      </c>
      <c r="K22" s="50">
        <f t="shared" si="0"/>
        <v>4</v>
      </c>
      <c r="L22" s="51">
        <f>+1!M$25</f>
        <v>0</v>
      </c>
      <c r="AA22" s="51"/>
    </row>
    <row r="23" spans="1:27" ht="15">
      <c r="A23">
        <f t="shared" si="1"/>
        <v>17</v>
      </c>
      <c r="B23">
        <f>+IF(+L23&gt;0,MAX(B$6:B22)+1,0)</f>
        <v>2</v>
      </c>
      <c r="C23">
        <v>2</v>
      </c>
      <c r="E23">
        <f t="shared" si="2"/>
        <v>13700</v>
      </c>
      <c r="F23">
        <f t="shared" si="2"/>
        <v>59</v>
      </c>
      <c r="G23" s="30">
        <f t="shared" si="2"/>
        <v>0</v>
      </c>
      <c r="H23">
        <f t="shared" si="2"/>
        <v>940</v>
      </c>
      <c r="I23" s="56">
        <v>515</v>
      </c>
      <c r="J23" s="54" t="s">
        <v>43</v>
      </c>
      <c r="K23" s="50">
        <f t="shared" si="0"/>
        <v>4</v>
      </c>
      <c r="L23" s="51">
        <f>+1!M$27</f>
        <v>40000</v>
      </c>
      <c r="AA23" s="51"/>
    </row>
    <row r="24" spans="1:27" ht="15">
      <c r="A24">
        <f t="shared" si="1"/>
        <v>18</v>
      </c>
      <c r="B24">
        <f>+IF(+L24&gt;0,MAX(B$6:B23)+1,0)</f>
        <v>0</v>
      </c>
      <c r="C24">
        <v>2</v>
      </c>
      <c r="E24">
        <f t="shared" si="2"/>
        <v>13700</v>
      </c>
      <c r="F24">
        <f t="shared" si="2"/>
        <v>59</v>
      </c>
      <c r="G24" s="30">
        <f t="shared" si="2"/>
        <v>0</v>
      </c>
      <c r="H24">
        <f t="shared" si="2"/>
        <v>940</v>
      </c>
      <c r="I24" s="53">
        <v>521</v>
      </c>
      <c r="J24" s="54" t="s">
        <v>44</v>
      </c>
      <c r="K24" s="50">
        <f t="shared" si="0"/>
        <v>4</v>
      </c>
      <c r="L24" s="51">
        <f>+1!M$29</f>
        <v>0</v>
      </c>
      <c r="AA24" s="51"/>
    </row>
    <row r="25" spans="1:27" ht="15">
      <c r="A25">
        <f t="shared" si="1"/>
        <v>19</v>
      </c>
      <c r="B25">
        <f>+IF(+L25&gt;0,MAX(B$6:B24)+1,0)</f>
        <v>0</v>
      </c>
      <c r="C25">
        <v>2</v>
      </c>
      <c r="E25">
        <f t="shared" si="2"/>
        <v>13700</v>
      </c>
      <c r="F25">
        <f t="shared" si="2"/>
        <v>59</v>
      </c>
      <c r="G25" s="30">
        <f t="shared" si="2"/>
        <v>0</v>
      </c>
      <c r="H25">
        <f t="shared" si="2"/>
        <v>940</v>
      </c>
      <c r="I25" s="53">
        <v>522</v>
      </c>
      <c r="J25" s="54" t="s">
        <v>45</v>
      </c>
      <c r="K25" s="50">
        <f t="shared" si="0"/>
        <v>4</v>
      </c>
      <c r="L25" s="51">
        <f>+1!M$31</f>
        <v>0</v>
      </c>
      <c r="AA25" s="51"/>
    </row>
    <row r="26" spans="1:27" ht="15">
      <c r="A26">
        <f t="shared" si="1"/>
        <v>20</v>
      </c>
      <c r="B26">
        <f>+IF(+L26&gt;0,MAX(B$6:B25)+1,0)</f>
        <v>0</v>
      </c>
      <c r="C26">
        <v>2</v>
      </c>
      <c r="E26">
        <f t="shared" si="2"/>
        <v>13700</v>
      </c>
      <c r="F26">
        <f t="shared" si="2"/>
        <v>59</v>
      </c>
      <c r="G26" s="30">
        <f t="shared" si="2"/>
        <v>0</v>
      </c>
      <c r="H26">
        <f t="shared" si="2"/>
        <v>940</v>
      </c>
      <c r="I26" s="53">
        <v>523</v>
      </c>
      <c r="J26" s="54" t="s">
        <v>49</v>
      </c>
      <c r="K26" s="50">
        <f t="shared" si="0"/>
        <v>4</v>
      </c>
      <c r="L26" s="51">
        <f>+1!M$35</f>
        <v>0</v>
      </c>
      <c r="AA26" s="51"/>
    </row>
    <row r="27" spans="1:27" ht="15">
      <c r="A27">
        <f t="shared" si="1"/>
        <v>21</v>
      </c>
      <c r="B27">
        <f>+IF(+L27&gt;0,MAX(B$6:B26)+1,0)</f>
        <v>0</v>
      </c>
      <c r="C27">
        <v>2</v>
      </c>
      <c r="E27">
        <f t="shared" si="2"/>
        <v>13700</v>
      </c>
      <c r="F27">
        <f t="shared" si="2"/>
        <v>59</v>
      </c>
      <c r="G27" s="30">
        <f t="shared" si="2"/>
        <v>0</v>
      </c>
      <c r="H27">
        <f t="shared" si="2"/>
        <v>940</v>
      </c>
      <c r="I27" s="53">
        <v>531</v>
      </c>
      <c r="J27" s="54" t="s">
        <v>50</v>
      </c>
      <c r="K27" s="50">
        <f t="shared" si="0"/>
        <v>4</v>
      </c>
      <c r="L27" s="51">
        <f>+1!M$37</f>
        <v>0</v>
      </c>
      <c r="AA27" s="51"/>
    </row>
    <row r="28" spans="1:27" ht="15">
      <c r="A28">
        <f t="shared" si="1"/>
        <v>22</v>
      </c>
      <c r="B28">
        <f>+IF(+L28&gt;0,MAX(B$6:B27)+1,0)</f>
        <v>0</v>
      </c>
      <c r="C28">
        <v>2</v>
      </c>
      <c r="E28">
        <f t="shared" si="2"/>
        <v>13700</v>
      </c>
      <c r="F28">
        <f t="shared" si="2"/>
        <v>59</v>
      </c>
      <c r="G28" s="30">
        <f t="shared" si="2"/>
        <v>0</v>
      </c>
      <c r="H28">
        <f t="shared" si="2"/>
        <v>940</v>
      </c>
      <c r="I28" s="53">
        <v>541</v>
      </c>
      <c r="J28" s="54" t="s">
        <v>51</v>
      </c>
      <c r="K28" s="50">
        <f t="shared" si="0"/>
        <v>4</v>
      </c>
      <c r="L28" s="51">
        <f>+1!M$39</f>
        <v>0</v>
      </c>
      <c r="AA28" s="51"/>
    </row>
    <row r="29" spans="1:27" ht="15">
      <c r="A29">
        <f t="shared" si="1"/>
        <v>23</v>
      </c>
      <c r="B29">
        <f>+IF(+L29&gt;0,MAX(B$6:B28)+1,0)</f>
        <v>0</v>
      </c>
      <c r="C29">
        <v>2</v>
      </c>
      <c r="E29">
        <f t="shared" si="2"/>
        <v>13700</v>
      </c>
      <c r="F29">
        <f t="shared" si="2"/>
        <v>59</v>
      </c>
      <c r="G29" s="30">
        <f t="shared" si="2"/>
        <v>0</v>
      </c>
      <c r="H29">
        <f t="shared" si="2"/>
        <v>940</v>
      </c>
      <c r="I29" s="53">
        <v>542</v>
      </c>
      <c r="J29" s="54" t="s">
        <v>52</v>
      </c>
      <c r="K29" s="50">
        <f t="shared" si="0"/>
        <v>4</v>
      </c>
      <c r="L29" s="51">
        <f>+1!M$41</f>
        <v>0</v>
      </c>
      <c r="AA29" s="51"/>
    </row>
    <row r="30" spans="1:27" ht="15">
      <c r="A30">
        <f t="shared" si="1"/>
        <v>24</v>
      </c>
      <c r="B30">
        <f>+IF(+L30&gt;0,MAX(B$6:B29)+1,0)</f>
        <v>0</v>
      </c>
      <c r="C30">
        <v>2</v>
      </c>
      <c r="E30">
        <f t="shared" si="2"/>
        <v>13700</v>
      </c>
      <c r="F30">
        <f t="shared" si="2"/>
        <v>59</v>
      </c>
      <c r="G30" s="30">
        <f t="shared" si="2"/>
        <v>0</v>
      </c>
      <c r="H30">
        <f t="shared" si="2"/>
        <v>940</v>
      </c>
      <c r="I30" s="58">
        <v>543</v>
      </c>
      <c r="J30" s="59" t="s">
        <v>54</v>
      </c>
      <c r="K30" s="50">
        <f t="shared" si="0"/>
        <v>4</v>
      </c>
      <c r="L30" s="51">
        <f>+1!M$43</f>
        <v>0</v>
      </c>
      <c r="AA30" s="51"/>
    </row>
    <row r="31" spans="1:27" ht="15">
      <c r="A31">
        <f t="shared" si="1"/>
        <v>25</v>
      </c>
      <c r="B31">
        <f>+IF(+L31&gt;0,MAX(B$6:B30)+1,0)</f>
        <v>0</v>
      </c>
      <c r="C31">
        <v>2</v>
      </c>
      <c r="E31">
        <f t="shared" si="2"/>
        <v>13700</v>
      </c>
      <c r="F31">
        <f t="shared" si="2"/>
        <v>59</v>
      </c>
      <c r="G31" s="30">
        <f t="shared" si="2"/>
        <v>0</v>
      </c>
      <c r="H31">
        <f t="shared" si="2"/>
        <v>940</v>
      </c>
      <c r="I31" s="53">
        <v>511</v>
      </c>
      <c r="J31" s="54" t="s">
        <v>26</v>
      </c>
      <c r="K31" s="50">
        <v>5</v>
      </c>
      <c r="L31" s="51">
        <f>+1!N$8</f>
        <v>0</v>
      </c>
      <c r="AA31" s="51"/>
    </row>
    <row r="32" spans="1:27" ht="15">
      <c r="A32">
        <f t="shared" si="1"/>
        <v>26</v>
      </c>
      <c r="B32">
        <f>+IF(+L32&gt;0,MAX(B$6:B31)+1,0)</f>
        <v>0</v>
      </c>
      <c r="C32">
        <v>2</v>
      </c>
      <c r="E32">
        <f t="shared" si="2"/>
        <v>13700</v>
      </c>
      <c r="F32">
        <f t="shared" si="2"/>
        <v>59</v>
      </c>
      <c r="G32" s="30">
        <f t="shared" si="2"/>
        <v>0</v>
      </c>
      <c r="H32">
        <f t="shared" si="2"/>
        <v>940</v>
      </c>
      <c r="I32" s="53">
        <v>512</v>
      </c>
      <c r="J32" s="54" t="s">
        <v>31</v>
      </c>
      <c r="K32" s="50">
        <f t="shared" si="0"/>
        <v>5</v>
      </c>
      <c r="L32" s="51">
        <f>+1!N$13</f>
        <v>0</v>
      </c>
      <c r="AA32" s="51"/>
    </row>
    <row r="33" spans="1:27" ht="15">
      <c r="A33">
        <f t="shared" si="1"/>
        <v>27</v>
      </c>
      <c r="B33">
        <f>+IF(+L33&gt;0,MAX(B$6:B32)+1,0)</f>
        <v>0</v>
      </c>
      <c r="C33">
        <v>2</v>
      </c>
      <c r="E33">
        <f t="shared" si="2"/>
        <v>13700</v>
      </c>
      <c r="F33">
        <f t="shared" si="2"/>
        <v>59</v>
      </c>
      <c r="G33" s="30">
        <f t="shared" si="2"/>
        <v>0</v>
      </c>
      <c r="H33">
        <f t="shared" si="2"/>
        <v>940</v>
      </c>
      <c r="I33" s="53">
        <v>513</v>
      </c>
      <c r="J33" s="54" t="s">
        <v>41</v>
      </c>
      <c r="K33" s="50">
        <f t="shared" si="0"/>
        <v>5</v>
      </c>
      <c r="L33" s="51">
        <f>+1!N$23</f>
        <v>0</v>
      </c>
      <c r="AA33" s="51"/>
    </row>
    <row r="34" spans="1:27" ht="15">
      <c r="A34">
        <f t="shared" si="1"/>
        <v>28</v>
      </c>
      <c r="B34">
        <f>+IF(+L34&gt;0,MAX(B$6:B33)+1,0)</f>
        <v>0</v>
      </c>
      <c r="C34">
        <v>2</v>
      </c>
      <c r="E34">
        <f t="shared" si="2"/>
        <v>13700</v>
      </c>
      <c r="F34">
        <f t="shared" si="2"/>
        <v>59</v>
      </c>
      <c r="G34" s="30">
        <f t="shared" si="2"/>
        <v>0</v>
      </c>
      <c r="H34">
        <f t="shared" si="2"/>
        <v>940</v>
      </c>
      <c r="I34" s="56">
        <v>514</v>
      </c>
      <c r="J34" s="54" t="s">
        <v>42</v>
      </c>
      <c r="K34" s="50">
        <f t="shared" si="0"/>
        <v>5</v>
      </c>
      <c r="L34" s="51">
        <f>+1!N$25</f>
        <v>0</v>
      </c>
      <c r="AA34" s="51"/>
    </row>
    <row r="35" spans="1:27" ht="15">
      <c r="A35">
        <f t="shared" si="1"/>
        <v>29</v>
      </c>
      <c r="B35">
        <f>+IF(+L35&gt;0,MAX(B$6:B34)+1,0)</f>
        <v>0</v>
      </c>
      <c r="C35">
        <v>2</v>
      </c>
      <c r="E35">
        <f t="shared" si="2"/>
        <v>13700</v>
      </c>
      <c r="F35">
        <f t="shared" si="2"/>
        <v>59</v>
      </c>
      <c r="G35" s="30">
        <f t="shared" si="2"/>
        <v>0</v>
      </c>
      <c r="H35">
        <f t="shared" si="2"/>
        <v>940</v>
      </c>
      <c r="I35" s="56">
        <v>515</v>
      </c>
      <c r="J35" s="54" t="s">
        <v>43</v>
      </c>
      <c r="K35" s="50">
        <f t="shared" si="0"/>
        <v>5</v>
      </c>
      <c r="L35" s="51">
        <f>+1!N$27</f>
        <v>0</v>
      </c>
      <c r="AA35" s="51"/>
    </row>
    <row r="36" spans="1:27" ht="15">
      <c r="A36">
        <f t="shared" si="1"/>
        <v>30</v>
      </c>
      <c r="B36">
        <f>+IF(+L36&gt;0,MAX(B$6:B35)+1,0)</f>
        <v>0</v>
      </c>
      <c r="C36">
        <v>2</v>
      </c>
      <c r="E36">
        <f t="shared" si="2"/>
        <v>13700</v>
      </c>
      <c r="F36">
        <f t="shared" si="2"/>
        <v>59</v>
      </c>
      <c r="G36" s="30">
        <f t="shared" si="2"/>
        <v>0</v>
      </c>
      <c r="H36">
        <f t="shared" si="2"/>
        <v>940</v>
      </c>
      <c r="I36" s="53">
        <v>521</v>
      </c>
      <c r="J36" s="54" t="s">
        <v>44</v>
      </c>
      <c r="K36" s="50">
        <f t="shared" si="0"/>
        <v>5</v>
      </c>
      <c r="L36" s="51">
        <f>+1!N$29</f>
        <v>0</v>
      </c>
      <c r="AA36" s="51"/>
    </row>
    <row r="37" spans="1:27" ht="15">
      <c r="A37">
        <f t="shared" si="1"/>
        <v>31</v>
      </c>
      <c r="B37">
        <f>+IF(+L37&gt;0,MAX(B$6:B36)+1,0)</f>
        <v>0</v>
      </c>
      <c r="C37">
        <v>2</v>
      </c>
      <c r="E37">
        <f t="shared" si="2"/>
        <v>13700</v>
      </c>
      <c r="F37">
        <f t="shared" si="2"/>
        <v>59</v>
      </c>
      <c r="G37" s="30">
        <f t="shared" si="2"/>
        <v>0</v>
      </c>
      <c r="H37">
        <f t="shared" si="2"/>
        <v>940</v>
      </c>
      <c r="I37" s="53">
        <v>522</v>
      </c>
      <c r="J37" s="54" t="s">
        <v>45</v>
      </c>
      <c r="K37" s="50">
        <f t="shared" si="0"/>
        <v>5</v>
      </c>
      <c r="L37" s="51">
        <f>+1!N$31</f>
        <v>0</v>
      </c>
      <c r="AA37" s="51"/>
    </row>
    <row r="38" spans="1:27" ht="15">
      <c r="A38">
        <f t="shared" si="1"/>
        <v>32</v>
      </c>
      <c r="B38">
        <f>+IF(+L38&gt;0,MAX(B$6:B37)+1,0)</f>
        <v>0</v>
      </c>
      <c r="C38">
        <v>2</v>
      </c>
      <c r="E38">
        <f t="shared" si="2"/>
        <v>13700</v>
      </c>
      <c r="F38">
        <f t="shared" si="2"/>
        <v>59</v>
      </c>
      <c r="G38" s="30">
        <f t="shared" si="2"/>
        <v>0</v>
      </c>
      <c r="H38">
        <f t="shared" si="2"/>
        <v>940</v>
      </c>
      <c r="I38" s="53">
        <v>523</v>
      </c>
      <c r="J38" s="54" t="s">
        <v>49</v>
      </c>
      <c r="K38" s="50">
        <f t="shared" si="0"/>
        <v>5</v>
      </c>
      <c r="L38" s="51">
        <f>+1!N$35</f>
        <v>0</v>
      </c>
      <c r="AA38" s="51"/>
    </row>
    <row r="39" spans="1:27" ht="15">
      <c r="A39">
        <f t="shared" si="1"/>
        <v>33</v>
      </c>
      <c r="B39">
        <f>+IF(+L39&gt;0,MAX(B$6:B38)+1,0)</f>
        <v>0</v>
      </c>
      <c r="C39">
        <v>2</v>
      </c>
      <c r="E39">
        <f t="shared" si="2"/>
        <v>13700</v>
      </c>
      <c r="F39">
        <f t="shared" si="2"/>
        <v>59</v>
      </c>
      <c r="G39" s="30">
        <f t="shared" si="2"/>
        <v>0</v>
      </c>
      <c r="H39">
        <f t="shared" si="2"/>
        <v>940</v>
      </c>
      <c r="I39" s="53">
        <v>531</v>
      </c>
      <c r="J39" s="54" t="s">
        <v>50</v>
      </c>
      <c r="K39" s="50">
        <f t="shared" si="0"/>
        <v>5</v>
      </c>
      <c r="L39" s="51">
        <f>+1!N$37</f>
        <v>0</v>
      </c>
      <c r="AA39" s="51"/>
    </row>
    <row r="40" spans="1:27" ht="15">
      <c r="A40">
        <f t="shared" si="1"/>
        <v>34</v>
      </c>
      <c r="B40">
        <f>+IF(+L40&gt;0,MAX(B$6:B39)+1,0)</f>
        <v>0</v>
      </c>
      <c r="C40">
        <v>2</v>
      </c>
      <c r="E40">
        <f t="shared" si="2"/>
        <v>13700</v>
      </c>
      <c r="F40">
        <f t="shared" si="2"/>
        <v>59</v>
      </c>
      <c r="G40" s="30">
        <f t="shared" si="2"/>
        <v>0</v>
      </c>
      <c r="H40">
        <f t="shared" si="2"/>
        <v>940</v>
      </c>
      <c r="I40" s="53">
        <v>541</v>
      </c>
      <c r="J40" s="54" t="s">
        <v>51</v>
      </c>
      <c r="K40" s="50">
        <f t="shared" si="0"/>
        <v>5</v>
      </c>
      <c r="L40" s="51">
        <f>+1!N$39</f>
        <v>0</v>
      </c>
      <c r="AA40" s="51"/>
    </row>
    <row r="41" spans="1:27" ht="15">
      <c r="A41">
        <f t="shared" si="1"/>
        <v>35</v>
      </c>
      <c r="B41">
        <f>+IF(+L41&gt;0,MAX(B$6:B40)+1,0)</f>
        <v>0</v>
      </c>
      <c r="C41">
        <v>2</v>
      </c>
      <c r="E41">
        <f t="shared" si="2"/>
        <v>13700</v>
      </c>
      <c r="F41">
        <f t="shared" si="2"/>
        <v>59</v>
      </c>
      <c r="G41" s="30">
        <f t="shared" si="2"/>
        <v>0</v>
      </c>
      <c r="H41">
        <f t="shared" si="2"/>
        <v>940</v>
      </c>
      <c r="I41" s="53">
        <v>542</v>
      </c>
      <c r="J41" s="54" t="s">
        <v>52</v>
      </c>
      <c r="K41" s="50">
        <f t="shared" si="0"/>
        <v>5</v>
      </c>
      <c r="L41" s="51">
        <f>+1!N$41</f>
        <v>0</v>
      </c>
      <c r="AA41" s="51"/>
    </row>
    <row r="42" spans="1:27" ht="15">
      <c r="A42">
        <f t="shared" si="1"/>
        <v>36</v>
      </c>
      <c r="B42">
        <f>+IF(+L42&gt;0,MAX(B$6:B41)+1,0)</f>
        <v>0</v>
      </c>
      <c r="C42">
        <v>2</v>
      </c>
      <c r="E42">
        <f t="shared" si="2"/>
        <v>13700</v>
      </c>
      <c r="F42">
        <f t="shared" si="2"/>
        <v>59</v>
      </c>
      <c r="G42" s="30">
        <f t="shared" si="2"/>
        <v>0</v>
      </c>
      <c r="H42">
        <f t="shared" si="2"/>
        <v>940</v>
      </c>
      <c r="I42" s="58">
        <v>543</v>
      </c>
      <c r="J42" s="59" t="s">
        <v>54</v>
      </c>
      <c r="K42" s="50">
        <f t="shared" si="0"/>
        <v>5</v>
      </c>
      <c r="L42" s="51">
        <f>+1!N$43</f>
        <v>0</v>
      </c>
      <c r="AA42" s="51"/>
    </row>
    <row r="43" spans="1:27" ht="15">
      <c r="A43">
        <f t="shared" si="1"/>
        <v>37</v>
      </c>
      <c r="B43">
        <f>+IF(+L43&gt;0,MAX(B$6:B42)+1,0)</f>
        <v>0</v>
      </c>
      <c r="C43">
        <v>2</v>
      </c>
      <c r="E43">
        <f t="shared" si="2"/>
        <v>13700</v>
      </c>
      <c r="F43">
        <f t="shared" si="2"/>
        <v>59</v>
      </c>
      <c r="G43" s="30">
        <f t="shared" si="2"/>
        <v>0</v>
      </c>
      <c r="H43">
        <f t="shared" si="2"/>
        <v>940</v>
      </c>
      <c r="I43" s="53">
        <v>511</v>
      </c>
      <c r="J43" s="54" t="s">
        <v>26</v>
      </c>
      <c r="K43" s="50">
        <v>6</v>
      </c>
      <c r="L43" s="51">
        <f>+1!O$8</f>
        <v>0</v>
      </c>
      <c r="AA43" s="51"/>
    </row>
    <row r="44" spans="1:27" ht="15">
      <c r="A44">
        <f t="shared" si="1"/>
        <v>38</v>
      </c>
      <c r="B44">
        <f>+IF(+L44&gt;0,MAX(B$6:B43)+1,0)</f>
        <v>0</v>
      </c>
      <c r="C44">
        <v>2</v>
      </c>
      <c r="E44">
        <f t="shared" si="2"/>
        <v>13700</v>
      </c>
      <c r="F44">
        <f t="shared" si="2"/>
        <v>59</v>
      </c>
      <c r="G44" s="30">
        <f t="shared" si="2"/>
        <v>0</v>
      </c>
      <c r="H44">
        <f t="shared" si="2"/>
        <v>940</v>
      </c>
      <c r="I44" s="53">
        <v>512</v>
      </c>
      <c r="J44" s="54" t="s">
        <v>31</v>
      </c>
      <c r="K44" s="50">
        <f t="shared" si="0"/>
        <v>6</v>
      </c>
      <c r="L44" s="51">
        <f>+1!O$13</f>
        <v>0</v>
      </c>
      <c r="AA44" s="51"/>
    </row>
    <row r="45" spans="1:27" ht="15">
      <c r="A45">
        <f t="shared" si="1"/>
        <v>39</v>
      </c>
      <c r="B45">
        <f>+IF(+L45&gt;0,MAX(B$6:B44)+1,0)</f>
        <v>0</v>
      </c>
      <c r="C45">
        <v>2</v>
      </c>
      <c r="E45">
        <f t="shared" si="2"/>
        <v>13700</v>
      </c>
      <c r="F45">
        <f t="shared" si="2"/>
        <v>59</v>
      </c>
      <c r="G45" s="30">
        <f t="shared" si="2"/>
        <v>0</v>
      </c>
      <c r="H45">
        <f t="shared" si="2"/>
        <v>940</v>
      </c>
      <c r="I45" s="53">
        <v>513</v>
      </c>
      <c r="J45" s="54" t="s">
        <v>41</v>
      </c>
      <c r="K45" s="50">
        <f t="shared" si="0"/>
        <v>6</v>
      </c>
      <c r="L45" s="51">
        <f>+1!O$23</f>
        <v>0</v>
      </c>
      <c r="AA45" s="51"/>
    </row>
    <row r="46" spans="1:27" ht="15">
      <c r="A46">
        <f t="shared" si="1"/>
        <v>40</v>
      </c>
      <c r="B46">
        <f>+IF(+L46&gt;0,MAX(B$6:B45)+1,0)</f>
        <v>0</v>
      </c>
      <c r="C46">
        <v>2</v>
      </c>
      <c r="E46">
        <f t="shared" si="2"/>
        <v>13700</v>
      </c>
      <c r="F46">
        <f t="shared" si="2"/>
        <v>59</v>
      </c>
      <c r="G46" s="30">
        <f t="shared" si="2"/>
        <v>0</v>
      </c>
      <c r="H46">
        <f t="shared" si="2"/>
        <v>940</v>
      </c>
      <c r="I46" s="56">
        <v>514</v>
      </c>
      <c r="J46" s="54" t="s">
        <v>42</v>
      </c>
      <c r="K46" s="50">
        <f t="shared" si="0"/>
        <v>6</v>
      </c>
      <c r="L46" s="51">
        <f>+1!O$25</f>
        <v>0</v>
      </c>
      <c r="AA46" s="51"/>
    </row>
    <row r="47" spans="1:27" ht="15">
      <c r="A47">
        <f t="shared" si="1"/>
        <v>41</v>
      </c>
      <c r="B47">
        <f>+IF(+L47&gt;0,MAX(B$6:B46)+1,0)</f>
        <v>0</v>
      </c>
      <c r="C47">
        <v>2</v>
      </c>
      <c r="E47">
        <f t="shared" si="2"/>
        <v>13700</v>
      </c>
      <c r="F47">
        <f t="shared" si="2"/>
        <v>59</v>
      </c>
      <c r="G47" s="30">
        <f t="shared" si="2"/>
        <v>0</v>
      </c>
      <c r="H47">
        <f t="shared" si="2"/>
        <v>940</v>
      </c>
      <c r="I47" s="56">
        <v>515</v>
      </c>
      <c r="J47" s="54" t="s">
        <v>43</v>
      </c>
      <c r="K47" s="50">
        <f t="shared" si="0"/>
        <v>6</v>
      </c>
      <c r="L47" s="51">
        <f>+1!O$27</f>
        <v>0</v>
      </c>
      <c r="AA47" s="51"/>
    </row>
    <row r="48" spans="1:27" ht="15">
      <c r="A48">
        <f t="shared" si="1"/>
        <v>42</v>
      </c>
      <c r="B48">
        <f>+IF(+L48&gt;0,MAX(B$6:B47)+1,0)</f>
        <v>0</v>
      </c>
      <c r="C48">
        <v>2</v>
      </c>
      <c r="E48">
        <f t="shared" si="2"/>
        <v>13700</v>
      </c>
      <c r="F48">
        <f t="shared" si="2"/>
        <v>59</v>
      </c>
      <c r="G48" s="30">
        <f t="shared" si="2"/>
        <v>0</v>
      </c>
      <c r="H48">
        <f t="shared" si="2"/>
        <v>940</v>
      </c>
      <c r="I48" s="53">
        <v>521</v>
      </c>
      <c r="J48" s="54" t="s">
        <v>44</v>
      </c>
      <c r="K48" s="50">
        <f t="shared" si="0"/>
        <v>6</v>
      </c>
      <c r="L48" s="51">
        <f>+1!O$29</f>
        <v>0</v>
      </c>
      <c r="AA48" s="51"/>
    </row>
    <row r="49" spans="1:27" ht="15">
      <c r="A49">
        <f t="shared" si="1"/>
        <v>43</v>
      </c>
      <c r="B49">
        <f>+IF(+L49&gt;0,MAX(B$6:B48)+1,0)</f>
        <v>0</v>
      </c>
      <c r="C49">
        <v>2</v>
      </c>
      <c r="E49">
        <f t="shared" si="2"/>
        <v>13700</v>
      </c>
      <c r="F49">
        <f t="shared" si="2"/>
        <v>59</v>
      </c>
      <c r="G49" s="30">
        <f t="shared" si="2"/>
        <v>0</v>
      </c>
      <c r="H49">
        <f t="shared" si="2"/>
        <v>940</v>
      </c>
      <c r="I49" s="53">
        <v>522</v>
      </c>
      <c r="J49" s="54" t="s">
        <v>45</v>
      </c>
      <c r="K49" s="50">
        <f t="shared" si="0"/>
        <v>6</v>
      </c>
      <c r="L49" s="51">
        <f>+1!O$31</f>
        <v>0</v>
      </c>
      <c r="AA49" s="51"/>
    </row>
    <row r="50" spans="1:27" ht="15">
      <c r="A50">
        <f t="shared" si="1"/>
        <v>44</v>
      </c>
      <c r="B50">
        <f>+IF(+L50&gt;0,MAX(B$6:B49)+1,0)</f>
        <v>0</v>
      </c>
      <c r="C50">
        <v>2</v>
      </c>
      <c r="E50">
        <f t="shared" si="2"/>
        <v>13700</v>
      </c>
      <c r="F50">
        <f t="shared" si="2"/>
        <v>59</v>
      </c>
      <c r="G50" s="30">
        <f t="shared" si="2"/>
        <v>0</v>
      </c>
      <c r="H50">
        <f t="shared" si="2"/>
        <v>940</v>
      </c>
      <c r="I50" s="53">
        <v>523</v>
      </c>
      <c r="J50" s="54" t="s">
        <v>49</v>
      </c>
      <c r="K50" s="50">
        <v>4</v>
      </c>
      <c r="L50" s="51">
        <f>+1!O$35</f>
        <v>0</v>
      </c>
      <c r="AA50" s="51"/>
    </row>
    <row r="51" spans="1:27" ht="15">
      <c r="A51">
        <f t="shared" si="1"/>
        <v>45</v>
      </c>
      <c r="B51">
        <f>+IF(+L51&gt;0,MAX(B$6:B50)+1,0)</f>
        <v>0</v>
      </c>
      <c r="C51">
        <v>2</v>
      </c>
      <c r="E51">
        <f t="shared" si="2"/>
        <v>13700</v>
      </c>
      <c r="F51">
        <f t="shared" si="2"/>
        <v>59</v>
      </c>
      <c r="G51" s="30">
        <f t="shared" si="2"/>
        <v>0</v>
      </c>
      <c r="H51">
        <f t="shared" si="2"/>
        <v>940</v>
      </c>
      <c r="I51" s="53">
        <v>531</v>
      </c>
      <c r="J51" s="54" t="s">
        <v>50</v>
      </c>
      <c r="K51" s="50">
        <f t="shared" si="0"/>
        <v>4</v>
      </c>
      <c r="L51" s="51">
        <f>+1!O$37</f>
        <v>0</v>
      </c>
      <c r="AA51" s="51"/>
    </row>
    <row r="52" spans="1:27" ht="15">
      <c r="A52">
        <f t="shared" si="1"/>
        <v>46</v>
      </c>
      <c r="B52">
        <f>+IF(+L52&gt;0,MAX(B$6:B51)+1,0)</f>
        <v>0</v>
      </c>
      <c r="C52">
        <v>2</v>
      </c>
      <c r="E52">
        <f t="shared" si="2"/>
        <v>13700</v>
      </c>
      <c r="F52">
        <f t="shared" si="2"/>
        <v>59</v>
      </c>
      <c r="G52" s="30">
        <f t="shared" si="2"/>
        <v>0</v>
      </c>
      <c r="H52">
        <f t="shared" si="2"/>
        <v>940</v>
      </c>
      <c r="I52" s="53">
        <v>541</v>
      </c>
      <c r="J52" s="54" t="s">
        <v>51</v>
      </c>
      <c r="K52" s="50">
        <f t="shared" si="0"/>
        <v>4</v>
      </c>
      <c r="L52" s="51">
        <f>+1!O$39</f>
        <v>0</v>
      </c>
      <c r="AA52" s="51"/>
    </row>
    <row r="53" spans="1:27" ht="15">
      <c r="A53">
        <f t="shared" si="1"/>
        <v>47</v>
      </c>
      <c r="B53">
        <f>+IF(+L53&gt;0,MAX(B$6:B52)+1,0)</f>
        <v>0</v>
      </c>
      <c r="C53">
        <v>2</v>
      </c>
      <c r="E53">
        <f t="shared" si="2"/>
        <v>13700</v>
      </c>
      <c r="F53">
        <f t="shared" si="2"/>
        <v>59</v>
      </c>
      <c r="G53" s="30">
        <f t="shared" si="2"/>
        <v>0</v>
      </c>
      <c r="H53">
        <f t="shared" si="2"/>
        <v>940</v>
      </c>
      <c r="I53" s="53">
        <v>542</v>
      </c>
      <c r="J53" s="54" t="s">
        <v>52</v>
      </c>
      <c r="K53" s="50">
        <f t="shared" si="0"/>
        <v>4</v>
      </c>
      <c r="L53" s="51">
        <f>+1!O$41</f>
        <v>0</v>
      </c>
      <c r="AA53" s="51"/>
    </row>
    <row r="54" spans="1:27" ht="15">
      <c r="A54">
        <f t="shared" si="1"/>
        <v>48</v>
      </c>
      <c r="B54">
        <f>+IF(+L54&gt;0,MAX(B$6:B53)+1,0)</f>
        <v>0</v>
      </c>
      <c r="C54">
        <v>2</v>
      </c>
      <c r="E54">
        <f t="shared" si="2"/>
        <v>13700</v>
      </c>
      <c r="F54">
        <f t="shared" si="2"/>
        <v>59</v>
      </c>
      <c r="G54" s="30">
        <f t="shared" si="2"/>
        <v>0</v>
      </c>
      <c r="H54">
        <f t="shared" si="2"/>
        <v>940</v>
      </c>
      <c r="I54" s="58">
        <v>543</v>
      </c>
      <c r="J54" s="59" t="s">
        <v>54</v>
      </c>
      <c r="K54" s="50">
        <f t="shared" si="0"/>
        <v>4</v>
      </c>
      <c r="L54" s="51">
        <f>+1!O$43</f>
        <v>0</v>
      </c>
      <c r="AA54" s="51"/>
    </row>
    <row r="55" spans="1:27" ht="15">
      <c r="A55">
        <f t="shared" si="1"/>
        <v>49</v>
      </c>
      <c r="B55">
        <f>+IF(+L55&gt;0,MAX(B$6:B54)+1,0)</f>
        <v>0</v>
      </c>
      <c r="C55">
        <v>2</v>
      </c>
      <c r="E55">
        <f t="shared" si="2"/>
        <v>13700</v>
      </c>
      <c r="F55">
        <f t="shared" si="2"/>
        <v>59</v>
      </c>
      <c r="G55" s="30">
        <f t="shared" si="2"/>
        <v>0</v>
      </c>
      <c r="H55">
        <f t="shared" si="2"/>
        <v>940</v>
      </c>
      <c r="I55" s="53">
        <v>511</v>
      </c>
      <c r="J55" s="54" t="s">
        <v>26</v>
      </c>
      <c r="K55" s="50">
        <v>7</v>
      </c>
      <c r="L55" s="51">
        <f>+1!P$8</f>
        <v>0</v>
      </c>
      <c r="AA55" s="51"/>
    </row>
    <row r="56" spans="1:27" ht="15">
      <c r="A56">
        <f t="shared" si="1"/>
        <v>50</v>
      </c>
      <c r="B56">
        <f>+IF(+L56&gt;0,MAX(B$6:B55)+1,0)</f>
        <v>3</v>
      </c>
      <c r="C56">
        <v>2</v>
      </c>
      <c r="E56">
        <f t="shared" si="2"/>
        <v>13700</v>
      </c>
      <c r="F56">
        <f t="shared" si="2"/>
        <v>59</v>
      </c>
      <c r="G56" s="30">
        <f t="shared" si="2"/>
        <v>0</v>
      </c>
      <c r="H56">
        <f t="shared" si="2"/>
        <v>940</v>
      </c>
      <c r="I56" s="53">
        <v>512</v>
      </c>
      <c r="J56" s="54" t="s">
        <v>31</v>
      </c>
      <c r="K56" s="50">
        <f t="shared" si="0"/>
        <v>7</v>
      </c>
      <c r="L56" s="51">
        <f>+1!P$13</f>
        <v>80000</v>
      </c>
      <c r="AA56" s="51"/>
    </row>
    <row r="57" spans="1:27" ht="15">
      <c r="A57">
        <f t="shared" si="1"/>
        <v>51</v>
      </c>
      <c r="B57">
        <f>+IF(+L57&gt;0,MAX(B$6:B56)+1,0)</f>
        <v>0</v>
      </c>
      <c r="C57">
        <v>2</v>
      </c>
      <c r="E57">
        <f t="shared" si="2"/>
        <v>13700</v>
      </c>
      <c r="F57">
        <f t="shared" si="2"/>
        <v>59</v>
      </c>
      <c r="G57" s="30">
        <f t="shared" si="2"/>
        <v>0</v>
      </c>
      <c r="H57">
        <f t="shared" si="2"/>
        <v>940</v>
      </c>
      <c r="I57" s="53">
        <v>513</v>
      </c>
      <c r="J57" s="54" t="s">
        <v>41</v>
      </c>
      <c r="K57" s="50">
        <f t="shared" si="0"/>
        <v>7</v>
      </c>
      <c r="L57" s="51">
        <f>+1!P$23</f>
        <v>0</v>
      </c>
      <c r="AA57" s="51"/>
    </row>
    <row r="58" spans="1:27" ht="15">
      <c r="A58">
        <f t="shared" si="1"/>
        <v>52</v>
      </c>
      <c r="B58">
        <f>+IF(+L58&gt;0,MAX(B$6:B57)+1,0)</f>
        <v>0</v>
      </c>
      <c r="C58">
        <v>2</v>
      </c>
      <c r="E58">
        <f t="shared" si="2"/>
        <v>13700</v>
      </c>
      <c r="F58">
        <f t="shared" si="2"/>
        <v>59</v>
      </c>
      <c r="G58" s="30">
        <f t="shared" si="2"/>
        <v>0</v>
      </c>
      <c r="H58">
        <f t="shared" si="2"/>
        <v>940</v>
      </c>
      <c r="I58" s="56">
        <v>514</v>
      </c>
      <c r="J58" s="54" t="s">
        <v>42</v>
      </c>
      <c r="K58" s="50">
        <f t="shared" si="0"/>
        <v>7</v>
      </c>
      <c r="L58" s="51">
        <f>+1!P$25</f>
        <v>0</v>
      </c>
      <c r="AA58" s="51"/>
    </row>
    <row r="59" spans="1:27" ht="15">
      <c r="A59">
        <f t="shared" si="1"/>
        <v>53</v>
      </c>
      <c r="B59">
        <f>+IF(+L59&gt;0,MAX(B$6:B58)+1,0)</f>
        <v>4</v>
      </c>
      <c r="C59">
        <v>2</v>
      </c>
      <c r="E59">
        <f t="shared" si="2"/>
        <v>13700</v>
      </c>
      <c r="F59">
        <f t="shared" si="2"/>
        <v>59</v>
      </c>
      <c r="G59" s="30">
        <f t="shared" si="2"/>
        <v>0</v>
      </c>
      <c r="H59">
        <f t="shared" si="2"/>
        <v>940</v>
      </c>
      <c r="I59" s="56">
        <v>515</v>
      </c>
      <c r="J59" s="54" t="s">
        <v>43</v>
      </c>
      <c r="K59" s="50">
        <f t="shared" si="0"/>
        <v>7</v>
      </c>
      <c r="L59" s="51">
        <f>+1!P$27</f>
        <v>50000</v>
      </c>
      <c r="AA59" s="51"/>
    </row>
    <row r="60" spans="1:27" ht="15">
      <c r="A60">
        <f t="shared" si="1"/>
        <v>54</v>
      </c>
      <c r="B60">
        <f>+IF(+L60&gt;0,MAX(B$6:B59)+1,0)</f>
        <v>0</v>
      </c>
      <c r="C60">
        <v>2</v>
      </c>
      <c r="E60">
        <f t="shared" si="2"/>
        <v>13700</v>
      </c>
      <c r="F60">
        <f t="shared" si="2"/>
        <v>59</v>
      </c>
      <c r="G60" s="30">
        <f t="shared" si="2"/>
        <v>0</v>
      </c>
      <c r="H60">
        <f t="shared" si="2"/>
        <v>940</v>
      </c>
      <c r="I60" s="53">
        <v>521</v>
      </c>
      <c r="J60" s="54" t="s">
        <v>44</v>
      </c>
      <c r="K60" s="50">
        <f t="shared" si="0"/>
        <v>7</v>
      </c>
      <c r="L60" s="51">
        <f>+1!P$29</f>
        <v>0</v>
      </c>
      <c r="AA60" s="51"/>
    </row>
    <row r="61" spans="1:27" ht="15">
      <c r="A61">
        <f t="shared" si="1"/>
        <v>55</v>
      </c>
      <c r="B61">
        <f>+IF(+L61&gt;0,MAX(B$6:B60)+1,0)</f>
        <v>0</v>
      </c>
      <c r="C61">
        <v>2</v>
      </c>
      <c r="E61">
        <f t="shared" si="2"/>
        <v>13700</v>
      </c>
      <c r="F61">
        <f t="shared" si="2"/>
        <v>59</v>
      </c>
      <c r="G61" s="30">
        <f t="shared" si="2"/>
        <v>0</v>
      </c>
      <c r="H61">
        <f t="shared" si="2"/>
        <v>940</v>
      </c>
      <c r="I61" s="53">
        <v>522</v>
      </c>
      <c r="J61" s="54" t="s">
        <v>45</v>
      </c>
      <c r="K61" s="50">
        <f t="shared" si="0"/>
        <v>7</v>
      </c>
      <c r="L61" s="51">
        <f>+1!P$31</f>
        <v>0</v>
      </c>
      <c r="AA61" s="51"/>
    </row>
    <row r="62" spans="1:27" ht="15">
      <c r="A62">
        <f t="shared" si="1"/>
        <v>56</v>
      </c>
      <c r="B62">
        <f>+IF(+L62&gt;0,MAX(B$6:B61)+1,0)</f>
        <v>0</v>
      </c>
      <c r="C62">
        <v>2</v>
      </c>
      <c r="E62">
        <f t="shared" si="2"/>
        <v>13700</v>
      </c>
      <c r="F62">
        <f t="shared" si="2"/>
        <v>59</v>
      </c>
      <c r="G62" s="30">
        <f t="shared" si="2"/>
        <v>0</v>
      </c>
      <c r="H62">
        <f t="shared" si="2"/>
        <v>940</v>
      </c>
      <c r="I62" s="53">
        <v>523</v>
      </c>
      <c r="J62" s="54" t="s">
        <v>49</v>
      </c>
      <c r="K62" s="50">
        <f t="shared" si="0"/>
        <v>7</v>
      </c>
      <c r="L62" s="51">
        <f>+1!P$35</f>
        <v>0</v>
      </c>
      <c r="AA62" s="51"/>
    </row>
    <row r="63" spans="1:27" ht="15">
      <c r="A63">
        <f t="shared" si="1"/>
        <v>57</v>
      </c>
      <c r="B63">
        <f>+IF(+L63&gt;0,MAX(B$6:B62)+1,0)</f>
        <v>0</v>
      </c>
      <c r="C63">
        <v>2</v>
      </c>
      <c r="E63">
        <f t="shared" si="2"/>
        <v>13700</v>
      </c>
      <c r="F63">
        <f t="shared" si="2"/>
        <v>59</v>
      </c>
      <c r="G63" s="30">
        <f t="shared" si="2"/>
        <v>0</v>
      </c>
      <c r="H63">
        <f t="shared" si="2"/>
        <v>940</v>
      </c>
      <c r="I63" s="53">
        <v>531</v>
      </c>
      <c r="J63" s="54" t="s">
        <v>50</v>
      </c>
      <c r="K63" s="50">
        <f t="shared" si="0"/>
        <v>7</v>
      </c>
      <c r="L63" s="51">
        <f>+1!P$37</f>
        <v>0</v>
      </c>
      <c r="AA63" s="51"/>
    </row>
    <row r="64" spans="1:27" ht="15">
      <c r="A64">
        <f t="shared" si="1"/>
        <v>58</v>
      </c>
      <c r="B64">
        <f>+IF(+L64&gt;0,MAX(B$6:B63)+1,0)</f>
        <v>0</v>
      </c>
      <c r="C64">
        <v>2</v>
      </c>
      <c r="E64">
        <f t="shared" si="2"/>
        <v>13700</v>
      </c>
      <c r="F64">
        <f t="shared" si="2"/>
        <v>59</v>
      </c>
      <c r="G64" s="30">
        <f t="shared" si="2"/>
        <v>0</v>
      </c>
      <c r="H64">
        <f t="shared" si="2"/>
        <v>940</v>
      </c>
      <c r="I64" s="53">
        <v>541</v>
      </c>
      <c r="J64" s="54" t="s">
        <v>51</v>
      </c>
      <c r="K64" s="50">
        <f t="shared" si="0"/>
        <v>7</v>
      </c>
      <c r="L64" s="51">
        <f>+1!P$39</f>
        <v>0</v>
      </c>
      <c r="AA64" s="51"/>
    </row>
    <row r="65" spans="1:27" ht="15">
      <c r="A65">
        <f t="shared" si="1"/>
        <v>59</v>
      </c>
      <c r="B65">
        <f>+IF(+L65&gt;0,MAX(B$6:B64)+1,0)</f>
        <v>0</v>
      </c>
      <c r="C65">
        <v>2</v>
      </c>
      <c r="E65">
        <f t="shared" si="2"/>
        <v>13700</v>
      </c>
      <c r="F65">
        <f t="shared" si="2"/>
        <v>59</v>
      </c>
      <c r="G65" s="30">
        <f t="shared" si="2"/>
        <v>0</v>
      </c>
      <c r="H65">
        <f t="shared" si="2"/>
        <v>940</v>
      </c>
      <c r="I65" s="53">
        <v>542</v>
      </c>
      <c r="J65" s="54" t="s">
        <v>52</v>
      </c>
      <c r="K65" s="50">
        <f t="shared" si="0"/>
        <v>7</v>
      </c>
      <c r="L65" s="51">
        <f>+1!P$41</f>
        <v>0</v>
      </c>
      <c r="AA65" s="51"/>
    </row>
    <row r="66" spans="1:27" ht="15">
      <c r="A66">
        <f t="shared" si="1"/>
        <v>60</v>
      </c>
      <c r="B66">
        <f>+IF(+L66&gt;0,MAX(B$6:B65)+1,0)</f>
        <v>0</v>
      </c>
      <c r="C66">
        <v>2</v>
      </c>
      <c r="E66">
        <f t="shared" si="2"/>
        <v>13700</v>
      </c>
      <c r="F66">
        <f t="shared" si="2"/>
        <v>59</v>
      </c>
      <c r="G66" s="30">
        <f t="shared" si="2"/>
        <v>0</v>
      </c>
      <c r="H66">
        <f t="shared" si="2"/>
        <v>940</v>
      </c>
      <c r="I66" s="58">
        <v>543</v>
      </c>
      <c r="J66" s="59" t="s">
        <v>54</v>
      </c>
      <c r="K66" s="50">
        <f t="shared" si="0"/>
        <v>7</v>
      </c>
      <c r="L66" s="51">
        <f>+1!P$43</f>
        <v>0</v>
      </c>
      <c r="AA66" s="51"/>
    </row>
    <row r="67" spans="1:27" ht="15">
      <c r="A67">
        <f t="shared" si="1"/>
        <v>61</v>
      </c>
      <c r="B67">
        <f>+IF(+L67&gt;0,MAX(B$6:B66)+1,0)</f>
        <v>0</v>
      </c>
      <c r="C67">
        <v>2</v>
      </c>
      <c r="E67">
        <f t="shared" si="2"/>
        <v>13700</v>
      </c>
      <c r="F67">
        <f t="shared" si="2"/>
        <v>59</v>
      </c>
      <c r="G67" s="30">
        <f t="shared" si="2"/>
        <v>0</v>
      </c>
      <c r="H67">
        <f t="shared" si="2"/>
        <v>940</v>
      </c>
      <c r="I67" s="53">
        <v>511</v>
      </c>
      <c r="J67" s="54" t="s">
        <v>26</v>
      </c>
      <c r="K67" s="50">
        <v>8</v>
      </c>
      <c r="L67" s="51">
        <f>+1!Q$8</f>
        <v>0</v>
      </c>
      <c r="AA67" s="51"/>
    </row>
    <row r="68" spans="1:27" ht="15">
      <c r="A68">
        <f t="shared" si="1"/>
        <v>62</v>
      </c>
      <c r="B68">
        <f>+IF(+L68&gt;0,MAX(B$6:B67)+1,0)</f>
        <v>0</v>
      </c>
      <c r="C68">
        <v>2</v>
      </c>
      <c r="E68">
        <f t="shared" si="2"/>
        <v>13700</v>
      </c>
      <c r="F68">
        <f t="shared" si="2"/>
        <v>59</v>
      </c>
      <c r="G68" s="30">
        <f t="shared" si="2"/>
        <v>0</v>
      </c>
      <c r="H68">
        <f t="shared" si="2"/>
        <v>940</v>
      </c>
      <c r="I68" s="53">
        <v>512</v>
      </c>
      <c r="J68" s="54" t="s">
        <v>31</v>
      </c>
      <c r="K68" s="50">
        <f t="shared" si="0"/>
        <v>8</v>
      </c>
      <c r="L68" s="51">
        <f>+1!Q$13</f>
        <v>0</v>
      </c>
      <c r="AA68" s="51"/>
    </row>
    <row r="69" spans="1:27" ht="15">
      <c r="A69">
        <f t="shared" si="1"/>
        <v>63</v>
      </c>
      <c r="B69">
        <f>+IF(+L69&gt;0,MAX(B$6:B68)+1,0)</f>
        <v>0</v>
      </c>
      <c r="C69">
        <v>2</v>
      </c>
      <c r="E69">
        <f t="shared" si="2"/>
        <v>13700</v>
      </c>
      <c r="F69">
        <f t="shared" si="2"/>
        <v>59</v>
      </c>
      <c r="G69" s="30">
        <f t="shared" si="2"/>
        <v>0</v>
      </c>
      <c r="H69">
        <f t="shared" si="2"/>
        <v>940</v>
      </c>
      <c r="I69" s="53">
        <v>513</v>
      </c>
      <c r="J69" s="54" t="s">
        <v>41</v>
      </c>
      <c r="K69" s="50">
        <f t="shared" si="0"/>
        <v>8</v>
      </c>
      <c r="L69" s="51">
        <f>+1!Q$23</f>
        <v>0</v>
      </c>
      <c r="AA69" s="51"/>
    </row>
    <row r="70" spans="1:27" ht="15">
      <c r="A70">
        <f t="shared" si="1"/>
        <v>64</v>
      </c>
      <c r="B70">
        <f>+IF(+L70&gt;0,MAX(B$6:B69)+1,0)</f>
        <v>0</v>
      </c>
      <c r="C70">
        <v>2</v>
      </c>
      <c r="E70">
        <f t="shared" si="2"/>
        <v>13700</v>
      </c>
      <c r="F70">
        <f t="shared" si="2"/>
        <v>59</v>
      </c>
      <c r="G70" s="30">
        <f t="shared" si="2"/>
        <v>0</v>
      </c>
      <c r="H70">
        <f t="shared" si="2"/>
        <v>940</v>
      </c>
      <c r="I70" s="56">
        <v>514</v>
      </c>
      <c r="J70" s="54" t="s">
        <v>42</v>
      </c>
      <c r="K70" s="50">
        <f t="shared" si="0"/>
        <v>8</v>
      </c>
      <c r="L70" s="51">
        <f>+1!Q$25</f>
        <v>0</v>
      </c>
      <c r="AA70" s="51"/>
    </row>
    <row r="71" spans="1:27" ht="15">
      <c r="A71">
        <f t="shared" si="1"/>
        <v>65</v>
      </c>
      <c r="B71">
        <f>+IF(+L71&gt;0,MAX(B$6:B70)+1,0)</f>
        <v>0</v>
      </c>
      <c r="C71">
        <v>2</v>
      </c>
      <c r="E71">
        <f t="shared" si="2"/>
        <v>13700</v>
      </c>
      <c r="F71">
        <f t="shared" si="2"/>
        <v>59</v>
      </c>
      <c r="G71" s="30">
        <f t="shared" si="2"/>
        <v>0</v>
      </c>
      <c r="H71">
        <f t="shared" si="2"/>
        <v>940</v>
      </c>
      <c r="I71" s="56">
        <v>515</v>
      </c>
      <c r="J71" s="54" t="s">
        <v>43</v>
      </c>
      <c r="K71" s="50">
        <f t="shared" si="0"/>
        <v>8</v>
      </c>
      <c r="L71" s="51">
        <f>+1!Q$27</f>
        <v>0</v>
      </c>
      <c r="AA71" s="51"/>
    </row>
    <row r="72" spans="1:27" ht="15">
      <c r="A72">
        <f t="shared" si="1"/>
        <v>66</v>
      </c>
      <c r="B72">
        <f>+IF(+L72&gt;0,MAX(B$6:B71)+1,0)</f>
        <v>0</v>
      </c>
      <c r="C72">
        <v>2</v>
      </c>
      <c r="E72">
        <f>+E71</f>
        <v>13700</v>
      </c>
      <c r="F72">
        <f t="shared" si="2"/>
        <v>59</v>
      </c>
      <c r="G72" s="30">
        <f t="shared" si="2"/>
        <v>0</v>
      </c>
      <c r="H72">
        <f t="shared" si="2"/>
        <v>940</v>
      </c>
      <c r="I72" s="53">
        <v>521</v>
      </c>
      <c r="J72" s="54" t="s">
        <v>44</v>
      </c>
      <c r="K72" s="50">
        <f aca="true" t="shared" si="3" ref="K72:K102">+K71</f>
        <v>8</v>
      </c>
      <c r="L72" s="51">
        <f>+1!Q$29</f>
        <v>0</v>
      </c>
      <c r="AA72" s="51"/>
    </row>
    <row r="73" spans="1:27" ht="15">
      <c r="A73">
        <f aca="true" t="shared" si="4" ref="A73:A136">+A72+1</f>
        <v>67</v>
      </c>
      <c r="B73">
        <f>+IF(+L73&gt;0,MAX(B$6:B72)+1,0)</f>
        <v>0</v>
      </c>
      <c r="C73">
        <v>2</v>
      </c>
      <c r="E73">
        <f aca="true" t="shared" si="5" ref="E73:H136">+E72</f>
        <v>13700</v>
      </c>
      <c r="F73">
        <f t="shared" si="5"/>
        <v>59</v>
      </c>
      <c r="G73" s="30">
        <f t="shared" si="5"/>
        <v>0</v>
      </c>
      <c r="H73">
        <f t="shared" si="5"/>
        <v>940</v>
      </c>
      <c r="I73" s="53">
        <v>522</v>
      </c>
      <c r="J73" s="54" t="s">
        <v>45</v>
      </c>
      <c r="K73" s="50">
        <f t="shared" si="3"/>
        <v>8</v>
      </c>
      <c r="L73" s="51">
        <f>+1!Q$31</f>
        <v>0</v>
      </c>
      <c r="AA73" s="51"/>
    </row>
    <row r="74" spans="1:27" ht="15">
      <c r="A74">
        <f t="shared" si="4"/>
        <v>68</v>
      </c>
      <c r="B74">
        <f>+IF(+L74&gt;0,MAX(B$6:B73)+1,0)</f>
        <v>0</v>
      </c>
      <c r="C74">
        <v>2</v>
      </c>
      <c r="E74">
        <f t="shared" si="5"/>
        <v>13700</v>
      </c>
      <c r="F74">
        <f t="shared" si="5"/>
        <v>59</v>
      </c>
      <c r="G74" s="30">
        <f t="shared" si="5"/>
        <v>0</v>
      </c>
      <c r="H74">
        <f t="shared" si="5"/>
        <v>940</v>
      </c>
      <c r="I74" s="53">
        <v>523</v>
      </c>
      <c r="J74" s="54" t="s">
        <v>49</v>
      </c>
      <c r="K74" s="50">
        <f t="shared" si="3"/>
        <v>8</v>
      </c>
      <c r="L74" s="51">
        <f>+1!Q$35</f>
        <v>0</v>
      </c>
      <c r="AA74" s="51"/>
    </row>
    <row r="75" spans="1:27" ht="15">
      <c r="A75">
        <f t="shared" si="4"/>
        <v>69</v>
      </c>
      <c r="B75">
        <f>+IF(+L75&gt;0,MAX(B$6:B74)+1,0)</f>
        <v>0</v>
      </c>
      <c r="C75">
        <v>2</v>
      </c>
      <c r="E75">
        <f t="shared" si="5"/>
        <v>13700</v>
      </c>
      <c r="F75">
        <f t="shared" si="5"/>
        <v>59</v>
      </c>
      <c r="G75" s="30">
        <f t="shared" si="5"/>
        <v>0</v>
      </c>
      <c r="H75">
        <f t="shared" si="5"/>
        <v>940</v>
      </c>
      <c r="I75" s="53">
        <v>531</v>
      </c>
      <c r="J75" s="54" t="s">
        <v>50</v>
      </c>
      <c r="K75" s="50">
        <f t="shared" si="3"/>
        <v>8</v>
      </c>
      <c r="L75" s="51">
        <f>+1!Q$37</f>
        <v>0</v>
      </c>
      <c r="AA75" s="51"/>
    </row>
    <row r="76" spans="1:27" ht="15">
      <c r="A76">
        <f t="shared" si="4"/>
        <v>70</v>
      </c>
      <c r="B76">
        <f>+IF(+L76&gt;0,MAX(B$6:B75)+1,0)</f>
        <v>0</v>
      </c>
      <c r="C76">
        <v>2</v>
      </c>
      <c r="E76">
        <f t="shared" si="5"/>
        <v>13700</v>
      </c>
      <c r="F76">
        <f t="shared" si="5"/>
        <v>59</v>
      </c>
      <c r="G76" s="30">
        <f t="shared" si="5"/>
        <v>0</v>
      </c>
      <c r="H76">
        <f t="shared" si="5"/>
        <v>940</v>
      </c>
      <c r="I76" s="53">
        <v>541</v>
      </c>
      <c r="J76" s="54" t="s">
        <v>51</v>
      </c>
      <c r="K76" s="50">
        <f t="shared" si="3"/>
        <v>8</v>
      </c>
      <c r="L76" s="51">
        <f>+1!Q$39</f>
        <v>0</v>
      </c>
      <c r="AA76" s="51"/>
    </row>
    <row r="77" spans="1:27" ht="15">
      <c r="A77">
        <f t="shared" si="4"/>
        <v>71</v>
      </c>
      <c r="B77">
        <f>+IF(+L77&gt;0,MAX(B$6:B76)+1,0)</f>
        <v>0</v>
      </c>
      <c r="C77">
        <v>2</v>
      </c>
      <c r="E77">
        <f t="shared" si="5"/>
        <v>13700</v>
      </c>
      <c r="F77">
        <f t="shared" si="5"/>
        <v>59</v>
      </c>
      <c r="G77" s="30">
        <f t="shared" si="5"/>
        <v>0</v>
      </c>
      <c r="H77">
        <f t="shared" si="5"/>
        <v>940</v>
      </c>
      <c r="I77" s="53">
        <v>542</v>
      </c>
      <c r="J77" s="54" t="s">
        <v>52</v>
      </c>
      <c r="K77" s="50">
        <f t="shared" si="3"/>
        <v>8</v>
      </c>
      <c r="L77" s="51">
        <f>+1!Q$41</f>
        <v>0</v>
      </c>
      <c r="AA77" s="51"/>
    </row>
    <row r="78" spans="1:27" ht="15">
      <c r="A78">
        <f t="shared" si="4"/>
        <v>72</v>
      </c>
      <c r="B78">
        <f>+IF(+L78&gt;0,MAX(B$6:B77)+1,0)</f>
        <v>0</v>
      </c>
      <c r="C78">
        <v>2</v>
      </c>
      <c r="E78">
        <f t="shared" si="5"/>
        <v>13700</v>
      </c>
      <c r="F78">
        <f t="shared" si="5"/>
        <v>59</v>
      </c>
      <c r="G78" s="30">
        <f t="shared" si="5"/>
        <v>0</v>
      </c>
      <c r="H78">
        <f t="shared" si="5"/>
        <v>940</v>
      </c>
      <c r="I78" s="58">
        <v>543</v>
      </c>
      <c r="J78" s="59" t="s">
        <v>54</v>
      </c>
      <c r="K78" s="50">
        <f t="shared" si="3"/>
        <v>8</v>
      </c>
      <c r="L78" s="51">
        <f>+1!Q$43</f>
        <v>0</v>
      </c>
      <c r="AA78" s="51"/>
    </row>
    <row r="79" spans="1:27" ht="15">
      <c r="A79">
        <f t="shared" si="4"/>
        <v>73</v>
      </c>
      <c r="B79">
        <f>+IF(+L79&gt;0,MAX(B$6:B78)+1,0)</f>
        <v>0</v>
      </c>
      <c r="C79">
        <v>2</v>
      </c>
      <c r="E79">
        <f t="shared" si="5"/>
        <v>13700</v>
      </c>
      <c r="F79">
        <f t="shared" si="5"/>
        <v>59</v>
      </c>
      <c r="G79" s="30">
        <f t="shared" si="5"/>
        <v>0</v>
      </c>
      <c r="H79">
        <f t="shared" si="5"/>
        <v>940</v>
      </c>
      <c r="I79" s="53">
        <v>511</v>
      </c>
      <c r="J79" s="54" t="s">
        <v>26</v>
      </c>
      <c r="K79" s="50">
        <v>9</v>
      </c>
      <c r="L79" s="51">
        <f>+1!R$8</f>
        <v>0</v>
      </c>
      <c r="AA79" s="51"/>
    </row>
    <row r="80" spans="1:27" ht="15">
      <c r="A80">
        <f t="shared" si="4"/>
        <v>74</v>
      </c>
      <c r="B80">
        <f>+IF(+L80&gt;0,MAX(B$6:B79)+1,0)</f>
        <v>0</v>
      </c>
      <c r="C80">
        <v>2</v>
      </c>
      <c r="E80">
        <f t="shared" si="5"/>
        <v>13700</v>
      </c>
      <c r="F80">
        <f t="shared" si="5"/>
        <v>59</v>
      </c>
      <c r="G80" s="30">
        <f t="shared" si="5"/>
        <v>0</v>
      </c>
      <c r="H80">
        <f t="shared" si="5"/>
        <v>940</v>
      </c>
      <c r="I80" s="53">
        <v>512</v>
      </c>
      <c r="J80" s="54" t="s">
        <v>31</v>
      </c>
      <c r="K80" s="50">
        <f t="shared" si="3"/>
        <v>9</v>
      </c>
      <c r="L80" s="51">
        <f>+1!R$13</f>
        <v>0</v>
      </c>
      <c r="AA80" s="51"/>
    </row>
    <row r="81" spans="1:27" ht="15">
      <c r="A81">
        <f t="shared" si="4"/>
        <v>75</v>
      </c>
      <c r="B81">
        <f>+IF(+L81&gt;0,MAX(B$6:B80)+1,0)</f>
        <v>0</v>
      </c>
      <c r="C81">
        <v>2</v>
      </c>
      <c r="E81">
        <f t="shared" si="5"/>
        <v>13700</v>
      </c>
      <c r="F81">
        <f t="shared" si="5"/>
        <v>59</v>
      </c>
      <c r="G81" s="30">
        <f t="shared" si="5"/>
        <v>0</v>
      </c>
      <c r="H81">
        <f t="shared" si="5"/>
        <v>940</v>
      </c>
      <c r="I81" s="53">
        <v>513</v>
      </c>
      <c r="J81" s="54" t="s">
        <v>41</v>
      </c>
      <c r="K81" s="50">
        <f t="shared" si="3"/>
        <v>9</v>
      </c>
      <c r="L81" s="51">
        <f>+1!R$23</f>
        <v>0</v>
      </c>
      <c r="AA81" s="51"/>
    </row>
    <row r="82" spans="1:27" ht="15">
      <c r="A82">
        <f t="shared" si="4"/>
        <v>76</v>
      </c>
      <c r="B82">
        <f>+IF(+L82&gt;0,MAX(B$6:B81)+1,0)</f>
        <v>0</v>
      </c>
      <c r="C82">
        <v>2</v>
      </c>
      <c r="E82">
        <f t="shared" si="5"/>
        <v>13700</v>
      </c>
      <c r="F82">
        <f t="shared" si="5"/>
        <v>59</v>
      </c>
      <c r="G82" s="30">
        <f t="shared" si="5"/>
        <v>0</v>
      </c>
      <c r="H82">
        <f t="shared" si="5"/>
        <v>940</v>
      </c>
      <c r="I82" s="56">
        <v>514</v>
      </c>
      <c r="J82" s="54" t="s">
        <v>42</v>
      </c>
      <c r="K82" s="50">
        <f t="shared" si="3"/>
        <v>9</v>
      </c>
      <c r="L82" s="51">
        <f>+1!R$25</f>
        <v>0</v>
      </c>
      <c r="AA82" s="51"/>
    </row>
    <row r="83" spans="1:27" ht="15">
      <c r="A83">
        <f t="shared" si="4"/>
        <v>77</v>
      </c>
      <c r="B83">
        <f>+IF(+L83&gt;0,MAX(B$6:B82)+1,0)</f>
        <v>0</v>
      </c>
      <c r="C83">
        <v>2</v>
      </c>
      <c r="E83">
        <f t="shared" si="5"/>
        <v>13700</v>
      </c>
      <c r="F83">
        <f t="shared" si="5"/>
        <v>59</v>
      </c>
      <c r="G83" s="30">
        <f t="shared" si="5"/>
        <v>0</v>
      </c>
      <c r="H83">
        <f t="shared" si="5"/>
        <v>940</v>
      </c>
      <c r="I83" s="56">
        <v>515</v>
      </c>
      <c r="J83" s="54" t="s">
        <v>43</v>
      </c>
      <c r="K83" s="50">
        <f t="shared" si="3"/>
        <v>9</v>
      </c>
      <c r="L83" s="51">
        <f>+1!R$27</f>
        <v>0</v>
      </c>
      <c r="AA83" s="51"/>
    </row>
    <row r="84" spans="1:27" ht="15">
      <c r="A84">
        <f t="shared" si="4"/>
        <v>78</v>
      </c>
      <c r="B84">
        <f>+IF(+L84&gt;0,MAX(B$6:B83)+1,0)</f>
        <v>0</v>
      </c>
      <c r="C84">
        <v>2</v>
      </c>
      <c r="E84">
        <f t="shared" si="5"/>
        <v>13700</v>
      </c>
      <c r="F84">
        <f t="shared" si="5"/>
        <v>59</v>
      </c>
      <c r="G84" s="30">
        <f t="shared" si="5"/>
        <v>0</v>
      </c>
      <c r="H84">
        <f t="shared" si="5"/>
        <v>940</v>
      </c>
      <c r="I84" s="53">
        <v>521</v>
      </c>
      <c r="J84" s="54" t="s">
        <v>44</v>
      </c>
      <c r="K84" s="50">
        <f t="shared" si="3"/>
        <v>9</v>
      </c>
      <c r="L84" s="51">
        <f>+1!R$29</f>
        <v>0</v>
      </c>
      <c r="AA84" s="51"/>
    </row>
    <row r="85" spans="1:27" ht="15">
      <c r="A85">
        <f t="shared" si="4"/>
        <v>79</v>
      </c>
      <c r="B85">
        <f>+IF(+L85&gt;0,MAX(B$6:B84)+1,0)</f>
        <v>0</v>
      </c>
      <c r="C85">
        <v>2</v>
      </c>
      <c r="E85">
        <f t="shared" si="5"/>
        <v>13700</v>
      </c>
      <c r="F85">
        <f t="shared" si="5"/>
        <v>59</v>
      </c>
      <c r="G85" s="30">
        <f t="shared" si="5"/>
        <v>0</v>
      </c>
      <c r="H85">
        <f t="shared" si="5"/>
        <v>940</v>
      </c>
      <c r="I85" s="53">
        <v>522</v>
      </c>
      <c r="J85" s="54" t="s">
        <v>45</v>
      </c>
      <c r="K85" s="50">
        <f t="shared" si="3"/>
        <v>9</v>
      </c>
      <c r="L85" s="51">
        <f>+1!R$31</f>
        <v>0</v>
      </c>
      <c r="AA85" s="51"/>
    </row>
    <row r="86" spans="1:27" ht="15">
      <c r="A86">
        <f t="shared" si="4"/>
        <v>80</v>
      </c>
      <c r="B86">
        <f>+IF(+L86&gt;0,MAX(B$6:B85)+1,0)</f>
        <v>0</v>
      </c>
      <c r="C86">
        <v>2</v>
      </c>
      <c r="E86">
        <f t="shared" si="5"/>
        <v>13700</v>
      </c>
      <c r="F86">
        <f t="shared" si="5"/>
        <v>59</v>
      </c>
      <c r="G86" s="30">
        <f t="shared" si="5"/>
        <v>0</v>
      </c>
      <c r="H86">
        <f t="shared" si="5"/>
        <v>940</v>
      </c>
      <c r="I86" s="53">
        <v>523</v>
      </c>
      <c r="J86" s="54" t="s">
        <v>49</v>
      </c>
      <c r="K86" s="50">
        <f t="shared" si="3"/>
        <v>9</v>
      </c>
      <c r="L86" s="51">
        <f>+1!R$35</f>
        <v>0</v>
      </c>
      <c r="AA86" s="51"/>
    </row>
    <row r="87" spans="1:27" ht="15">
      <c r="A87">
        <f t="shared" si="4"/>
        <v>81</v>
      </c>
      <c r="B87">
        <f>+IF(+L87&gt;0,MAX(B$6:B86)+1,0)</f>
        <v>0</v>
      </c>
      <c r="C87">
        <v>2</v>
      </c>
      <c r="E87">
        <f t="shared" si="5"/>
        <v>13700</v>
      </c>
      <c r="F87">
        <f t="shared" si="5"/>
        <v>59</v>
      </c>
      <c r="G87" s="30">
        <f t="shared" si="5"/>
        <v>0</v>
      </c>
      <c r="H87">
        <f t="shared" si="5"/>
        <v>940</v>
      </c>
      <c r="I87" s="53">
        <v>531</v>
      </c>
      <c r="J87" s="54" t="s">
        <v>50</v>
      </c>
      <c r="K87" s="50">
        <f t="shared" si="3"/>
        <v>9</v>
      </c>
      <c r="L87" s="51">
        <f>+1!R$37</f>
        <v>0</v>
      </c>
      <c r="AA87" s="51"/>
    </row>
    <row r="88" spans="1:27" ht="15">
      <c r="A88">
        <f t="shared" si="4"/>
        <v>82</v>
      </c>
      <c r="B88">
        <f>+IF(+L88&gt;0,MAX(B$6:B87)+1,0)</f>
        <v>0</v>
      </c>
      <c r="C88">
        <v>2</v>
      </c>
      <c r="E88">
        <f t="shared" si="5"/>
        <v>13700</v>
      </c>
      <c r="F88">
        <f t="shared" si="5"/>
        <v>59</v>
      </c>
      <c r="G88" s="30">
        <f t="shared" si="5"/>
        <v>0</v>
      </c>
      <c r="H88">
        <f t="shared" si="5"/>
        <v>940</v>
      </c>
      <c r="I88" s="53">
        <v>541</v>
      </c>
      <c r="J88" s="54" t="s">
        <v>51</v>
      </c>
      <c r="K88" s="50">
        <f t="shared" si="3"/>
        <v>9</v>
      </c>
      <c r="L88" s="51">
        <f>+1!R$39</f>
        <v>0</v>
      </c>
      <c r="AA88" s="51"/>
    </row>
    <row r="89" spans="1:27" ht="15">
      <c r="A89">
        <f t="shared" si="4"/>
        <v>83</v>
      </c>
      <c r="B89">
        <f>+IF(+L89&gt;0,MAX(B$6:B88)+1,0)</f>
        <v>0</v>
      </c>
      <c r="C89">
        <v>2</v>
      </c>
      <c r="E89">
        <f t="shared" si="5"/>
        <v>13700</v>
      </c>
      <c r="F89">
        <f t="shared" si="5"/>
        <v>59</v>
      </c>
      <c r="G89" s="30">
        <f t="shared" si="5"/>
        <v>0</v>
      </c>
      <c r="H89">
        <f t="shared" si="5"/>
        <v>940</v>
      </c>
      <c r="I89" s="53">
        <v>542</v>
      </c>
      <c r="J89" s="54" t="s">
        <v>52</v>
      </c>
      <c r="K89" s="50">
        <f t="shared" si="3"/>
        <v>9</v>
      </c>
      <c r="L89" s="51">
        <f>+1!R$41</f>
        <v>0</v>
      </c>
      <c r="AA89" s="51"/>
    </row>
    <row r="90" spans="1:27" ht="15">
      <c r="A90">
        <f t="shared" si="4"/>
        <v>84</v>
      </c>
      <c r="B90">
        <f>+IF(+L90&gt;0,MAX(B$6:B89)+1,0)</f>
        <v>0</v>
      </c>
      <c r="C90">
        <v>2</v>
      </c>
      <c r="E90">
        <f t="shared" si="5"/>
        <v>13700</v>
      </c>
      <c r="F90">
        <f t="shared" si="5"/>
        <v>59</v>
      </c>
      <c r="G90" s="30">
        <f t="shared" si="5"/>
        <v>0</v>
      </c>
      <c r="H90">
        <f t="shared" si="5"/>
        <v>940</v>
      </c>
      <c r="I90" s="58">
        <v>543</v>
      </c>
      <c r="J90" s="59" t="s">
        <v>54</v>
      </c>
      <c r="K90" s="50">
        <f t="shared" si="3"/>
        <v>9</v>
      </c>
      <c r="L90" s="51">
        <f>+1!R$43</f>
        <v>0</v>
      </c>
      <c r="AA90" s="51"/>
    </row>
    <row r="91" spans="1:27" ht="15">
      <c r="A91">
        <f t="shared" si="4"/>
        <v>85</v>
      </c>
      <c r="B91">
        <f>+IF(+L91&gt;0,MAX(B$6:B90)+1,0)</f>
        <v>0</v>
      </c>
      <c r="C91">
        <v>2</v>
      </c>
      <c r="E91">
        <f t="shared" si="5"/>
        <v>13700</v>
      </c>
      <c r="F91">
        <f t="shared" si="5"/>
        <v>59</v>
      </c>
      <c r="G91" s="30">
        <f t="shared" si="5"/>
        <v>0</v>
      </c>
      <c r="H91">
        <f t="shared" si="5"/>
        <v>940</v>
      </c>
      <c r="I91" s="53">
        <v>511</v>
      </c>
      <c r="J91" s="54" t="s">
        <v>26</v>
      </c>
      <c r="K91" s="50">
        <v>10</v>
      </c>
      <c r="L91" s="51">
        <f>+1!S$8</f>
        <v>0</v>
      </c>
      <c r="AA91" s="51"/>
    </row>
    <row r="92" spans="1:27" ht="15">
      <c r="A92">
        <f t="shared" si="4"/>
        <v>86</v>
      </c>
      <c r="B92">
        <f>+IF(+L92&gt;0,MAX(B$6:B91)+1,0)</f>
        <v>0</v>
      </c>
      <c r="C92">
        <v>2</v>
      </c>
      <c r="E92">
        <f t="shared" si="5"/>
        <v>13700</v>
      </c>
      <c r="F92">
        <f t="shared" si="5"/>
        <v>59</v>
      </c>
      <c r="G92" s="30">
        <f t="shared" si="5"/>
        <v>0</v>
      </c>
      <c r="H92">
        <f t="shared" si="5"/>
        <v>940</v>
      </c>
      <c r="I92" s="53">
        <v>512</v>
      </c>
      <c r="J92" s="54" t="s">
        <v>31</v>
      </c>
      <c r="K92" s="50">
        <f t="shared" si="3"/>
        <v>10</v>
      </c>
      <c r="L92" s="51">
        <f>+1!S$13</f>
        <v>0</v>
      </c>
      <c r="AA92" s="51"/>
    </row>
    <row r="93" spans="1:27" ht="15">
      <c r="A93">
        <f t="shared" si="4"/>
        <v>87</v>
      </c>
      <c r="B93">
        <f>+IF(+L93&gt;0,MAX(B$6:B92)+1,0)</f>
        <v>0</v>
      </c>
      <c r="C93">
        <v>2</v>
      </c>
      <c r="E93">
        <f t="shared" si="5"/>
        <v>13700</v>
      </c>
      <c r="F93">
        <f t="shared" si="5"/>
        <v>59</v>
      </c>
      <c r="G93" s="30">
        <f t="shared" si="5"/>
        <v>0</v>
      </c>
      <c r="H93">
        <f t="shared" si="5"/>
        <v>940</v>
      </c>
      <c r="I93" s="53">
        <v>513</v>
      </c>
      <c r="J93" s="54" t="s">
        <v>41</v>
      </c>
      <c r="K93" s="50">
        <f t="shared" si="3"/>
        <v>10</v>
      </c>
      <c r="L93" s="51">
        <f>+1!S$23</f>
        <v>0</v>
      </c>
      <c r="AA93" s="51"/>
    </row>
    <row r="94" spans="1:27" ht="15">
      <c r="A94">
        <f t="shared" si="4"/>
        <v>88</v>
      </c>
      <c r="B94">
        <f>+IF(+L94&gt;0,MAX(B$6:B93)+1,0)</f>
        <v>0</v>
      </c>
      <c r="C94">
        <v>2</v>
      </c>
      <c r="E94">
        <f t="shared" si="5"/>
        <v>13700</v>
      </c>
      <c r="F94">
        <f t="shared" si="5"/>
        <v>59</v>
      </c>
      <c r="G94" s="30">
        <f t="shared" si="5"/>
        <v>0</v>
      </c>
      <c r="H94">
        <f t="shared" si="5"/>
        <v>940</v>
      </c>
      <c r="I94" s="56">
        <v>514</v>
      </c>
      <c r="J94" s="54" t="s">
        <v>42</v>
      </c>
      <c r="K94" s="50">
        <f t="shared" si="3"/>
        <v>10</v>
      </c>
      <c r="L94" s="51">
        <f>+1!S$25</f>
        <v>0</v>
      </c>
      <c r="AA94" s="51"/>
    </row>
    <row r="95" spans="1:27" ht="15">
      <c r="A95">
        <f t="shared" si="4"/>
        <v>89</v>
      </c>
      <c r="B95">
        <f>+IF(+L95&gt;0,MAX(B$6:B94)+1,0)</f>
        <v>0</v>
      </c>
      <c r="C95">
        <v>2</v>
      </c>
      <c r="E95">
        <f t="shared" si="5"/>
        <v>13700</v>
      </c>
      <c r="F95">
        <f t="shared" si="5"/>
        <v>59</v>
      </c>
      <c r="G95" s="30">
        <f t="shared" si="5"/>
        <v>0</v>
      </c>
      <c r="H95">
        <f t="shared" si="5"/>
        <v>940</v>
      </c>
      <c r="I95" s="56">
        <v>515</v>
      </c>
      <c r="J95" s="54" t="s">
        <v>43</v>
      </c>
      <c r="K95" s="50">
        <f t="shared" si="3"/>
        <v>10</v>
      </c>
      <c r="L95" s="51">
        <f>+1!S$27</f>
        <v>0</v>
      </c>
      <c r="AA95" s="51"/>
    </row>
    <row r="96" spans="1:27" ht="15">
      <c r="A96">
        <f t="shared" si="4"/>
        <v>90</v>
      </c>
      <c r="B96">
        <f>+IF(+L96&gt;0,MAX(B$6:B95)+1,0)</f>
        <v>0</v>
      </c>
      <c r="C96">
        <v>2</v>
      </c>
      <c r="E96">
        <f t="shared" si="5"/>
        <v>13700</v>
      </c>
      <c r="F96">
        <f t="shared" si="5"/>
        <v>59</v>
      </c>
      <c r="G96" s="30">
        <f t="shared" si="5"/>
        <v>0</v>
      </c>
      <c r="H96">
        <f t="shared" si="5"/>
        <v>940</v>
      </c>
      <c r="I96" s="53">
        <v>521</v>
      </c>
      <c r="J96" s="54" t="s">
        <v>44</v>
      </c>
      <c r="K96" s="50">
        <f t="shared" si="3"/>
        <v>10</v>
      </c>
      <c r="L96" s="51">
        <f>+1!S$29</f>
        <v>0</v>
      </c>
      <c r="AA96" s="51"/>
    </row>
    <row r="97" spans="1:27" ht="15">
      <c r="A97">
        <f t="shared" si="4"/>
        <v>91</v>
      </c>
      <c r="B97">
        <f>+IF(+L97&gt;0,MAX(B$6:B96)+1,0)</f>
        <v>0</v>
      </c>
      <c r="C97">
        <v>2</v>
      </c>
      <c r="E97">
        <f t="shared" si="5"/>
        <v>13700</v>
      </c>
      <c r="F97">
        <f t="shared" si="5"/>
        <v>59</v>
      </c>
      <c r="G97" s="30">
        <f t="shared" si="5"/>
        <v>0</v>
      </c>
      <c r="H97">
        <f t="shared" si="5"/>
        <v>940</v>
      </c>
      <c r="I97" s="53">
        <v>522</v>
      </c>
      <c r="J97" s="54" t="s">
        <v>45</v>
      </c>
      <c r="K97" s="50">
        <f t="shared" si="3"/>
        <v>10</v>
      </c>
      <c r="L97" s="51">
        <f>+1!S$31</f>
        <v>0</v>
      </c>
      <c r="AA97" s="51"/>
    </row>
    <row r="98" spans="1:27" ht="15">
      <c r="A98">
        <f t="shared" si="4"/>
        <v>92</v>
      </c>
      <c r="B98">
        <f>+IF(+L98&gt;0,MAX(B$6:B97)+1,0)</f>
        <v>0</v>
      </c>
      <c r="C98">
        <v>2</v>
      </c>
      <c r="E98">
        <f t="shared" si="5"/>
        <v>13700</v>
      </c>
      <c r="F98">
        <f t="shared" si="5"/>
        <v>59</v>
      </c>
      <c r="G98" s="30">
        <f t="shared" si="5"/>
        <v>0</v>
      </c>
      <c r="H98">
        <f t="shared" si="5"/>
        <v>940</v>
      </c>
      <c r="I98" s="53">
        <v>523</v>
      </c>
      <c r="J98" s="54" t="s">
        <v>49</v>
      </c>
      <c r="K98" s="50">
        <f t="shared" si="3"/>
        <v>10</v>
      </c>
      <c r="L98" s="51">
        <f>+1!S$35</f>
        <v>0</v>
      </c>
      <c r="AA98" s="51"/>
    </row>
    <row r="99" spans="1:27" ht="15">
      <c r="A99">
        <f t="shared" si="4"/>
        <v>93</v>
      </c>
      <c r="B99">
        <f>+IF(+L99&gt;0,MAX(B$6:B98)+1,0)</f>
        <v>0</v>
      </c>
      <c r="C99">
        <v>2</v>
      </c>
      <c r="E99">
        <f t="shared" si="5"/>
        <v>13700</v>
      </c>
      <c r="F99">
        <f t="shared" si="5"/>
        <v>59</v>
      </c>
      <c r="G99" s="30">
        <f t="shared" si="5"/>
        <v>0</v>
      </c>
      <c r="H99">
        <f t="shared" si="5"/>
        <v>940</v>
      </c>
      <c r="I99" s="53">
        <v>531</v>
      </c>
      <c r="J99" s="54" t="s">
        <v>50</v>
      </c>
      <c r="K99" s="50">
        <f t="shared" si="3"/>
        <v>10</v>
      </c>
      <c r="L99" s="51">
        <f>+1!S$37</f>
        <v>0</v>
      </c>
      <c r="AA99" s="51"/>
    </row>
    <row r="100" spans="1:27" ht="15">
      <c r="A100">
        <f t="shared" si="4"/>
        <v>94</v>
      </c>
      <c r="B100">
        <f>+IF(+L100&gt;0,MAX(B$6:B99)+1,0)</f>
        <v>0</v>
      </c>
      <c r="C100">
        <v>2</v>
      </c>
      <c r="E100">
        <f t="shared" si="5"/>
        <v>13700</v>
      </c>
      <c r="F100">
        <f t="shared" si="5"/>
        <v>59</v>
      </c>
      <c r="G100" s="30">
        <f t="shared" si="5"/>
        <v>0</v>
      </c>
      <c r="H100">
        <f t="shared" si="5"/>
        <v>940</v>
      </c>
      <c r="I100" s="53">
        <v>541</v>
      </c>
      <c r="J100" s="54" t="s">
        <v>51</v>
      </c>
      <c r="K100" s="50">
        <f t="shared" si="3"/>
        <v>10</v>
      </c>
      <c r="L100" s="51">
        <f>+1!S$39</f>
        <v>0</v>
      </c>
      <c r="AA100" s="51"/>
    </row>
    <row r="101" spans="1:27" ht="15">
      <c r="A101">
        <f t="shared" si="4"/>
        <v>95</v>
      </c>
      <c r="B101">
        <f>+IF(+L101&gt;0,MAX(B$6:B100)+1,0)</f>
        <v>0</v>
      </c>
      <c r="C101">
        <v>2</v>
      </c>
      <c r="E101">
        <f t="shared" si="5"/>
        <v>13700</v>
      </c>
      <c r="F101">
        <f t="shared" si="5"/>
        <v>59</v>
      </c>
      <c r="G101" s="30">
        <f t="shared" si="5"/>
        <v>0</v>
      </c>
      <c r="H101">
        <f t="shared" si="5"/>
        <v>940</v>
      </c>
      <c r="I101" s="53">
        <v>542</v>
      </c>
      <c r="J101" s="54" t="s">
        <v>52</v>
      </c>
      <c r="K101" s="50">
        <f t="shared" si="3"/>
        <v>10</v>
      </c>
      <c r="L101" s="51">
        <f>+1!S$41</f>
        <v>0</v>
      </c>
      <c r="AA101" s="51"/>
    </row>
    <row r="102" spans="1:27" ht="15">
      <c r="A102">
        <f t="shared" si="4"/>
        <v>96</v>
      </c>
      <c r="B102">
        <f>+IF(+L102&gt;0,MAX(B$6:B101)+1,0)</f>
        <v>0</v>
      </c>
      <c r="C102">
        <v>2</v>
      </c>
      <c r="E102">
        <f t="shared" si="5"/>
        <v>13700</v>
      </c>
      <c r="F102">
        <f t="shared" si="5"/>
        <v>59</v>
      </c>
      <c r="G102" s="30">
        <f t="shared" si="5"/>
        <v>0</v>
      </c>
      <c r="H102">
        <f t="shared" si="5"/>
        <v>940</v>
      </c>
      <c r="I102" s="58">
        <v>543</v>
      </c>
      <c r="J102" s="59" t="s">
        <v>54</v>
      </c>
      <c r="K102" s="50">
        <f t="shared" si="3"/>
        <v>10</v>
      </c>
      <c r="L102" s="51">
        <f>+1!S$43</f>
        <v>0</v>
      </c>
      <c r="AA102" s="51"/>
    </row>
    <row r="103" spans="1:27" ht="15">
      <c r="A103">
        <f t="shared" si="4"/>
        <v>97</v>
      </c>
      <c r="B103">
        <f>+IF(+L103&gt;0,MAX(B$6:B102)+1,0)</f>
        <v>0</v>
      </c>
      <c r="C103">
        <v>2</v>
      </c>
      <c r="E103">
        <f t="shared" si="5"/>
        <v>13700</v>
      </c>
      <c r="F103">
        <f t="shared" si="5"/>
        <v>59</v>
      </c>
      <c r="G103" s="30">
        <f t="shared" si="5"/>
        <v>0</v>
      </c>
      <c r="H103">
        <f t="shared" si="5"/>
        <v>940</v>
      </c>
      <c r="I103" s="53">
        <v>511</v>
      </c>
      <c r="J103" s="54" t="s">
        <v>26</v>
      </c>
      <c r="K103" s="50">
        <v>11</v>
      </c>
      <c r="L103" s="51">
        <f>+1!T$8</f>
        <v>0</v>
      </c>
      <c r="AA103" s="51"/>
    </row>
    <row r="104" spans="1:27" ht="15">
      <c r="A104">
        <f t="shared" si="4"/>
        <v>98</v>
      </c>
      <c r="B104">
        <f>+IF(+L104&gt;0,MAX(B$6:B103)+1,0)</f>
        <v>0</v>
      </c>
      <c r="C104">
        <v>2</v>
      </c>
      <c r="E104">
        <f t="shared" si="5"/>
        <v>13700</v>
      </c>
      <c r="F104">
        <f t="shared" si="5"/>
        <v>59</v>
      </c>
      <c r="G104" s="30">
        <f t="shared" si="5"/>
        <v>0</v>
      </c>
      <c r="H104">
        <f t="shared" si="5"/>
        <v>940</v>
      </c>
      <c r="I104" s="53">
        <v>512</v>
      </c>
      <c r="J104" s="54" t="s">
        <v>31</v>
      </c>
      <c r="K104" s="50">
        <f aca="true" t="shared" si="6" ref="K104:K135">+K103</f>
        <v>11</v>
      </c>
      <c r="L104" s="51">
        <f>+1!T$13</f>
        <v>0</v>
      </c>
      <c r="AA104" s="51"/>
    </row>
    <row r="105" spans="1:27" ht="15">
      <c r="A105">
        <f t="shared" si="4"/>
        <v>99</v>
      </c>
      <c r="B105">
        <f>+IF(+L105&gt;0,MAX(B$6:B104)+1,0)</f>
        <v>0</v>
      </c>
      <c r="C105">
        <v>2</v>
      </c>
      <c r="E105">
        <f t="shared" si="5"/>
        <v>13700</v>
      </c>
      <c r="F105">
        <f t="shared" si="5"/>
        <v>59</v>
      </c>
      <c r="G105" s="30">
        <f t="shared" si="5"/>
        <v>0</v>
      </c>
      <c r="H105">
        <f t="shared" si="5"/>
        <v>940</v>
      </c>
      <c r="I105" s="53">
        <v>513</v>
      </c>
      <c r="J105" s="54" t="s">
        <v>41</v>
      </c>
      <c r="K105" s="50">
        <f t="shared" si="6"/>
        <v>11</v>
      </c>
      <c r="L105" s="51">
        <f>+1!T$23</f>
        <v>0</v>
      </c>
      <c r="AA105" s="51"/>
    </row>
    <row r="106" spans="1:27" ht="15">
      <c r="A106">
        <f t="shared" si="4"/>
        <v>100</v>
      </c>
      <c r="B106">
        <f>+IF(+L106&gt;0,MAX(B$6:B105)+1,0)</f>
        <v>0</v>
      </c>
      <c r="C106">
        <v>2</v>
      </c>
      <c r="E106">
        <f t="shared" si="5"/>
        <v>13700</v>
      </c>
      <c r="F106">
        <f t="shared" si="5"/>
        <v>59</v>
      </c>
      <c r="G106" s="30">
        <f t="shared" si="5"/>
        <v>0</v>
      </c>
      <c r="H106">
        <f t="shared" si="5"/>
        <v>940</v>
      </c>
      <c r="I106" s="56">
        <v>514</v>
      </c>
      <c r="J106" s="54" t="s">
        <v>42</v>
      </c>
      <c r="K106" s="50">
        <f t="shared" si="6"/>
        <v>11</v>
      </c>
      <c r="L106" s="51">
        <f>+1!T$25</f>
        <v>0</v>
      </c>
      <c r="AA106" s="51"/>
    </row>
    <row r="107" spans="1:27" ht="15">
      <c r="A107">
        <f t="shared" si="4"/>
        <v>101</v>
      </c>
      <c r="B107">
        <f>+IF(+L107&gt;0,MAX(B$6:B106)+1,0)</f>
        <v>0</v>
      </c>
      <c r="C107">
        <v>2</v>
      </c>
      <c r="E107">
        <f t="shared" si="5"/>
        <v>13700</v>
      </c>
      <c r="F107">
        <f t="shared" si="5"/>
        <v>59</v>
      </c>
      <c r="G107" s="30">
        <f t="shared" si="5"/>
        <v>0</v>
      </c>
      <c r="H107">
        <f t="shared" si="5"/>
        <v>940</v>
      </c>
      <c r="I107" s="56">
        <v>515</v>
      </c>
      <c r="J107" s="54" t="s">
        <v>43</v>
      </c>
      <c r="K107" s="50">
        <f t="shared" si="6"/>
        <v>11</v>
      </c>
      <c r="L107" s="51">
        <f>+1!T$27</f>
        <v>0</v>
      </c>
      <c r="AA107" s="51"/>
    </row>
    <row r="108" spans="1:27" ht="15">
      <c r="A108">
        <f t="shared" si="4"/>
        <v>102</v>
      </c>
      <c r="B108">
        <f>+IF(+L108&gt;0,MAX(B$6:B107)+1,0)</f>
        <v>0</v>
      </c>
      <c r="C108">
        <v>2</v>
      </c>
      <c r="E108">
        <f t="shared" si="5"/>
        <v>13700</v>
      </c>
      <c r="F108">
        <f t="shared" si="5"/>
        <v>59</v>
      </c>
      <c r="G108" s="30">
        <f t="shared" si="5"/>
        <v>0</v>
      </c>
      <c r="H108">
        <f t="shared" si="5"/>
        <v>940</v>
      </c>
      <c r="I108" s="53">
        <v>521</v>
      </c>
      <c r="J108" s="54" t="s">
        <v>44</v>
      </c>
      <c r="K108" s="50">
        <f t="shared" si="6"/>
        <v>11</v>
      </c>
      <c r="L108" s="51">
        <f>+1!T$29</f>
        <v>0</v>
      </c>
      <c r="AA108" s="51"/>
    </row>
    <row r="109" spans="1:27" ht="15">
      <c r="A109">
        <f t="shared" si="4"/>
        <v>103</v>
      </c>
      <c r="B109">
        <f>+IF(+L109&gt;0,MAX(B$6:B108)+1,0)</f>
        <v>0</v>
      </c>
      <c r="C109">
        <v>2</v>
      </c>
      <c r="E109">
        <f t="shared" si="5"/>
        <v>13700</v>
      </c>
      <c r="F109">
        <f t="shared" si="5"/>
        <v>59</v>
      </c>
      <c r="G109" s="30">
        <f t="shared" si="5"/>
        <v>0</v>
      </c>
      <c r="H109">
        <f t="shared" si="5"/>
        <v>940</v>
      </c>
      <c r="I109" s="53">
        <v>522</v>
      </c>
      <c r="J109" s="54" t="s">
        <v>45</v>
      </c>
      <c r="K109" s="50">
        <f t="shared" si="6"/>
        <v>11</v>
      </c>
      <c r="L109" s="51">
        <f>+1!T$31</f>
        <v>0</v>
      </c>
      <c r="AA109" s="51"/>
    </row>
    <row r="110" spans="1:27" ht="15">
      <c r="A110">
        <f t="shared" si="4"/>
        <v>104</v>
      </c>
      <c r="B110">
        <f>+IF(+L110&gt;0,MAX(B$6:B109)+1,0)</f>
        <v>0</v>
      </c>
      <c r="C110">
        <v>2</v>
      </c>
      <c r="E110">
        <f t="shared" si="5"/>
        <v>13700</v>
      </c>
      <c r="F110">
        <f t="shared" si="5"/>
        <v>59</v>
      </c>
      <c r="G110" s="30">
        <f t="shared" si="5"/>
        <v>0</v>
      </c>
      <c r="H110">
        <f t="shared" si="5"/>
        <v>940</v>
      </c>
      <c r="I110" s="53">
        <v>523</v>
      </c>
      <c r="J110" s="54" t="s">
        <v>49</v>
      </c>
      <c r="K110" s="50">
        <f t="shared" si="6"/>
        <v>11</v>
      </c>
      <c r="L110" s="51">
        <f>+1!T$35</f>
        <v>0</v>
      </c>
      <c r="AA110" s="51"/>
    </row>
    <row r="111" spans="1:27" ht="15">
      <c r="A111">
        <f t="shared" si="4"/>
        <v>105</v>
      </c>
      <c r="B111">
        <f>+IF(+L111&gt;0,MAX(B$6:B110)+1,0)</f>
        <v>0</v>
      </c>
      <c r="C111">
        <v>2</v>
      </c>
      <c r="E111">
        <f t="shared" si="5"/>
        <v>13700</v>
      </c>
      <c r="F111">
        <f t="shared" si="5"/>
        <v>59</v>
      </c>
      <c r="G111" s="30">
        <f t="shared" si="5"/>
        <v>0</v>
      </c>
      <c r="H111">
        <f t="shared" si="5"/>
        <v>940</v>
      </c>
      <c r="I111" s="53">
        <v>531</v>
      </c>
      <c r="J111" s="54" t="s">
        <v>50</v>
      </c>
      <c r="K111" s="50">
        <f t="shared" si="6"/>
        <v>11</v>
      </c>
      <c r="L111" s="51">
        <f>+1!T$37</f>
        <v>0</v>
      </c>
      <c r="AA111" s="51"/>
    </row>
    <row r="112" spans="1:27" ht="15">
      <c r="A112">
        <f t="shared" si="4"/>
        <v>106</v>
      </c>
      <c r="B112">
        <f>+IF(+L112&gt;0,MAX(B$6:B111)+1,0)</f>
        <v>0</v>
      </c>
      <c r="C112">
        <v>2</v>
      </c>
      <c r="E112">
        <f t="shared" si="5"/>
        <v>13700</v>
      </c>
      <c r="F112">
        <f t="shared" si="5"/>
        <v>59</v>
      </c>
      <c r="G112" s="30">
        <f t="shared" si="5"/>
        <v>0</v>
      </c>
      <c r="H112">
        <f t="shared" si="5"/>
        <v>940</v>
      </c>
      <c r="I112" s="53">
        <v>541</v>
      </c>
      <c r="J112" s="54" t="s">
        <v>51</v>
      </c>
      <c r="K112" s="50">
        <f t="shared" si="6"/>
        <v>11</v>
      </c>
      <c r="L112" s="51">
        <f>+1!T$39</f>
        <v>0</v>
      </c>
      <c r="AA112" s="51"/>
    </row>
    <row r="113" spans="1:27" ht="15">
      <c r="A113">
        <f t="shared" si="4"/>
        <v>107</v>
      </c>
      <c r="B113">
        <f>+IF(+L113&gt;0,MAX(B$6:B112)+1,0)</f>
        <v>0</v>
      </c>
      <c r="C113">
        <v>2</v>
      </c>
      <c r="E113">
        <f t="shared" si="5"/>
        <v>13700</v>
      </c>
      <c r="F113">
        <f t="shared" si="5"/>
        <v>59</v>
      </c>
      <c r="G113" s="30">
        <f t="shared" si="5"/>
        <v>0</v>
      </c>
      <c r="H113">
        <f t="shared" si="5"/>
        <v>940</v>
      </c>
      <c r="I113" s="53">
        <v>542</v>
      </c>
      <c r="J113" s="54" t="s">
        <v>52</v>
      </c>
      <c r="K113" s="50">
        <f t="shared" si="6"/>
        <v>11</v>
      </c>
      <c r="L113" s="51">
        <f>+1!T$41</f>
        <v>0</v>
      </c>
      <c r="AA113" s="51"/>
    </row>
    <row r="114" spans="1:27" ht="15">
      <c r="A114">
        <f t="shared" si="4"/>
        <v>108</v>
      </c>
      <c r="B114">
        <f>+IF(+L114&gt;0,MAX(B$6:B113)+1,0)</f>
        <v>0</v>
      </c>
      <c r="C114">
        <v>2</v>
      </c>
      <c r="E114">
        <f t="shared" si="5"/>
        <v>13700</v>
      </c>
      <c r="F114">
        <f t="shared" si="5"/>
        <v>59</v>
      </c>
      <c r="G114" s="30">
        <f t="shared" si="5"/>
        <v>0</v>
      </c>
      <c r="H114">
        <f t="shared" si="5"/>
        <v>940</v>
      </c>
      <c r="I114" s="58">
        <v>543</v>
      </c>
      <c r="J114" s="59" t="s">
        <v>54</v>
      </c>
      <c r="K114" s="50">
        <f t="shared" si="6"/>
        <v>11</v>
      </c>
      <c r="L114" s="51">
        <f>+1!T$43</f>
        <v>0</v>
      </c>
      <c r="AA114" s="51"/>
    </row>
    <row r="115" spans="1:27" ht="15">
      <c r="A115">
        <f t="shared" si="4"/>
        <v>109</v>
      </c>
      <c r="B115">
        <f>+IF(+L115&gt;0,MAX(B$6:B114)+1,0)</f>
        <v>0</v>
      </c>
      <c r="C115">
        <v>2</v>
      </c>
      <c r="E115">
        <f t="shared" si="5"/>
        <v>13700</v>
      </c>
      <c r="F115">
        <f t="shared" si="5"/>
        <v>59</v>
      </c>
      <c r="G115" s="30">
        <f t="shared" si="5"/>
        <v>0</v>
      </c>
      <c r="H115">
        <f t="shared" si="5"/>
        <v>940</v>
      </c>
      <c r="I115" s="53">
        <v>511</v>
      </c>
      <c r="J115" s="54" t="s">
        <v>26</v>
      </c>
      <c r="K115" s="50">
        <v>12</v>
      </c>
      <c r="L115" s="51">
        <f>+1!U$8</f>
        <v>0</v>
      </c>
      <c r="AA115" s="51"/>
    </row>
    <row r="116" spans="1:27" ht="15">
      <c r="A116">
        <f t="shared" si="4"/>
        <v>110</v>
      </c>
      <c r="B116">
        <f>+IF(+L116&gt;0,MAX(B$6:B115)+1,0)</f>
        <v>0</v>
      </c>
      <c r="C116">
        <v>2</v>
      </c>
      <c r="E116">
        <f t="shared" si="5"/>
        <v>13700</v>
      </c>
      <c r="F116">
        <f t="shared" si="5"/>
        <v>59</v>
      </c>
      <c r="G116" s="30">
        <f t="shared" si="5"/>
        <v>0</v>
      </c>
      <c r="H116">
        <f t="shared" si="5"/>
        <v>940</v>
      </c>
      <c r="I116" s="53">
        <v>512</v>
      </c>
      <c r="J116" s="54" t="s">
        <v>31</v>
      </c>
      <c r="K116" s="50">
        <f t="shared" si="6"/>
        <v>12</v>
      </c>
      <c r="L116" s="51">
        <f>+1!U$13</f>
        <v>0</v>
      </c>
      <c r="AA116" s="51"/>
    </row>
    <row r="117" spans="1:27" ht="15">
      <c r="A117">
        <f t="shared" si="4"/>
        <v>111</v>
      </c>
      <c r="B117">
        <f>+IF(+L117&gt;0,MAX(B$6:B116)+1,0)</f>
        <v>0</v>
      </c>
      <c r="C117">
        <v>2</v>
      </c>
      <c r="E117">
        <f t="shared" si="5"/>
        <v>13700</v>
      </c>
      <c r="F117">
        <f t="shared" si="5"/>
        <v>59</v>
      </c>
      <c r="G117" s="30">
        <f t="shared" si="5"/>
        <v>0</v>
      </c>
      <c r="H117">
        <f t="shared" si="5"/>
        <v>940</v>
      </c>
      <c r="I117" s="53">
        <v>513</v>
      </c>
      <c r="J117" s="54" t="s">
        <v>41</v>
      </c>
      <c r="K117" s="50">
        <f t="shared" si="6"/>
        <v>12</v>
      </c>
      <c r="L117" s="51">
        <f>+1!U$23</f>
        <v>0</v>
      </c>
      <c r="AA117" s="51"/>
    </row>
    <row r="118" spans="1:27" ht="15">
      <c r="A118">
        <f t="shared" si="4"/>
        <v>112</v>
      </c>
      <c r="B118">
        <f>+IF(+L118&gt;0,MAX(B$6:B117)+1,0)</f>
        <v>0</v>
      </c>
      <c r="C118">
        <v>2</v>
      </c>
      <c r="E118">
        <f t="shared" si="5"/>
        <v>13700</v>
      </c>
      <c r="F118">
        <f t="shared" si="5"/>
        <v>59</v>
      </c>
      <c r="G118" s="30">
        <f t="shared" si="5"/>
        <v>0</v>
      </c>
      <c r="H118">
        <f t="shared" si="5"/>
        <v>940</v>
      </c>
      <c r="I118" s="56">
        <v>514</v>
      </c>
      <c r="J118" s="54" t="s">
        <v>42</v>
      </c>
      <c r="K118" s="50">
        <f t="shared" si="6"/>
        <v>12</v>
      </c>
      <c r="L118" s="51">
        <f>+1!U$25</f>
        <v>0</v>
      </c>
      <c r="AA118" s="51"/>
    </row>
    <row r="119" spans="1:27" ht="15">
      <c r="A119">
        <f t="shared" si="4"/>
        <v>113</v>
      </c>
      <c r="B119">
        <f>+IF(+L119&gt;0,MAX(B$6:B118)+1,0)</f>
        <v>0</v>
      </c>
      <c r="C119">
        <v>2</v>
      </c>
      <c r="E119">
        <f t="shared" si="5"/>
        <v>13700</v>
      </c>
      <c r="F119">
        <f t="shared" si="5"/>
        <v>59</v>
      </c>
      <c r="G119" s="30">
        <f t="shared" si="5"/>
        <v>0</v>
      </c>
      <c r="H119">
        <f t="shared" si="5"/>
        <v>940</v>
      </c>
      <c r="I119" s="56">
        <v>515</v>
      </c>
      <c r="J119" s="54" t="s">
        <v>43</v>
      </c>
      <c r="K119" s="50">
        <f t="shared" si="6"/>
        <v>12</v>
      </c>
      <c r="L119" s="51">
        <f>+1!U$27</f>
        <v>0</v>
      </c>
      <c r="AA119" s="51"/>
    </row>
    <row r="120" spans="1:27" ht="15">
      <c r="A120">
        <f t="shared" si="4"/>
        <v>114</v>
      </c>
      <c r="B120">
        <f>+IF(+L120&gt;0,MAX(B$6:B119)+1,0)</f>
        <v>0</v>
      </c>
      <c r="C120">
        <v>2</v>
      </c>
      <c r="E120">
        <f t="shared" si="5"/>
        <v>13700</v>
      </c>
      <c r="F120">
        <f t="shared" si="5"/>
        <v>59</v>
      </c>
      <c r="G120" s="30">
        <f t="shared" si="5"/>
        <v>0</v>
      </c>
      <c r="H120">
        <f t="shared" si="5"/>
        <v>940</v>
      </c>
      <c r="I120" s="53">
        <v>521</v>
      </c>
      <c r="J120" s="54" t="s">
        <v>44</v>
      </c>
      <c r="K120" s="50">
        <f t="shared" si="6"/>
        <v>12</v>
      </c>
      <c r="L120" s="51">
        <f>+1!U$29</f>
        <v>0</v>
      </c>
      <c r="AA120" s="51"/>
    </row>
    <row r="121" spans="1:27" ht="15">
      <c r="A121">
        <f t="shared" si="4"/>
        <v>115</v>
      </c>
      <c r="B121">
        <f>+IF(+L121&gt;0,MAX(B$6:B120)+1,0)</f>
        <v>0</v>
      </c>
      <c r="C121">
        <v>2</v>
      </c>
      <c r="E121">
        <f t="shared" si="5"/>
        <v>13700</v>
      </c>
      <c r="F121">
        <f t="shared" si="5"/>
        <v>59</v>
      </c>
      <c r="G121" s="30">
        <f t="shared" si="5"/>
        <v>0</v>
      </c>
      <c r="H121">
        <f t="shared" si="5"/>
        <v>940</v>
      </c>
      <c r="I121" s="53">
        <v>522</v>
      </c>
      <c r="J121" s="54" t="s">
        <v>45</v>
      </c>
      <c r="K121" s="50">
        <f t="shared" si="6"/>
        <v>12</v>
      </c>
      <c r="L121" s="51">
        <f>+1!U$31</f>
        <v>0</v>
      </c>
      <c r="AA121" s="51"/>
    </row>
    <row r="122" spans="1:27" ht="15">
      <c r="A122">
        <f t="shared" si="4"/>
        <v>116</v>
      </c>
      <c r="B122">
        <f>+IF(+L122&gt;0,MAX(B$6:B121)+1,0)</f>
        <v>0</v>
      </c>
      <c r="C122">
        <v>2</v>
      </c>
      <c r="E122">
        <f t="shared" si="5"/>
        <v>13700</v>
      </c>
      <c r="F122">
        <f t="shared" si="5"/>
        <v>59</v>
      </c>
      <c r="G122" s="30">
        <f t="shared" si="5"/>
        <v>0</v>
      </c>
      <c r="H122">
        <f t="shared" si="5"/>
        <v>940</v>
      </c>
      <c r="I122" s="53">
        <v>523</v>
      </c>
      <c r="J122" s="54" t="s">
        <v>49</v>
      </c>
      <c r="K122" s="50">
        <f t="shared" si="6"/>
        <v>12</v>
      </c>
      <c r="L122" s="51">
        <f>+1!U$35</f>
        <v>0</v>
      </c>
      <c r="AA122" s="51"/>
    </row>
    <row r="123" spans="1:27" ht="15">
      <c r="A123">
        <f t="shared" si="4"/>
        <v>117</v>
      </c>
      <c r="B123">
        <f>+IF(+L123&gt;0,MAX(B$6:B122)+1,0)</f>
        <v>0</v>
      </c>
      <c r="C123">
        <v>2</v>
      </c>
      <c r="E123">
        <f t="shared" si="5"/>
        <v>13700</v>
      </c>
      <c r="F123">
        <f t="shared" si="5"/>
        <v>59</v>
      </c>
      <c r="G123" s="30">
        <f t="shared" si="5"/>
        <v>0</v>
      </c>
      <c r="H123">
        <f t="shared" si="5"/>
        <v>940</v>
      </c>
      <c r="I123" s="53">
        <v>531</v>
      </c>
      <c r="J123" s="54" t="s">
        <v>50</v>
      </c>
      <c r="K123" s="50">
        <f t="shared" si="6"/>
        <v>12</v>
      </c>
      <c r="L123" s="51">
        <f>+1!U$37</f>
        <v>0</v>
      </c>
      <c r="AA123" s="51"/>
    </row>
    <row r="124" spans="1:27" ht="15">
      <c r="A124">
        <f t="shared" si="4"/>
        <v>118</v>
      </c>
      <c r="B124">
        <f>+IF(+L124&gt;0,MAX(B$6:B123)+1,0)</f>
        <v>0</v>
      </c>
      <c r="C124">
        <v>2</v>
      </c>
      <c r="E124">
        <f t="shared" si="5"/>
        <v>13700</v>
      </c>
      <c r="F124">
        <f t="shared" si="5"/>
        <v>59</v>
      </c>
      <c r="G124" s="30">
        <f t="shared" si="5"/>
        <v>0</v>
      </c>
      <c r="H124">
        <f t="shared" si="5"/>
        <v>940</v>
      </c>
      <c r="I124" s="53">
        <v>541</v>
      </c>
      <c r="J124" s="54" t="s">
        <v>51</v>
      </c>
      <c r="K124" s="50">
        <f t="shared" si="6"/>
        <v>12</v>
      </c>
      <c r="L124" s="51">
        <f>+1!U$39</f>
        <v>0</v>
      </c>
      <c r="AA124" s="51"/>
    </row>
    <row r="125" spans="1:27" ht="15">
      <c r="A125">
        <f t="shared" si="4"/>
        <v>119</v>
      </c>
      <c r="B125">
        <f>+IF(+L125&gt;0,MAX(B$6:B124)+1,0)</f>
        <v>0</v>
      </c>
      <c r="C125">
        <v>2</v>
      </c>
      <c r="E125">
        <f t="shared" si="5"/>
        <v>13700</v>
      </c>
      <c r="F125">
        <f t="shared" si="5"/>
        <v>59</v>
      </c>
      <c r="G125" s="30">
        <f t="shared" si="5"/>
        <v>0</v>
      </c>
      <c r="H125">
        <f t="shared" si="5"/>
        <v>940</v>
      </c>
      <c r="I125" s="53">
        <v>542</v>
      </c>
      <c r="J125" s="54" t="s">
        <v>52</v>
      </c>
      <c r="K125" s="50">
        <f t="shared" si="6"/>
        <v>12</v>
      </c>
      <c r="L125" s="51">
        <f>+1!U$41</f>
        <v>0</v>
      </c>
      <c r="AA125" s="51"/>
    </row>
    <row r="126" spans="1:27" ht="15">
      <c r="A126">
        <f t="shared" si="4"/>
        <v>120</v>
      </c>
      <c r="B126">
        <f>+IF(+L126&gt;0,MAX(B$6:B125)+1,0)</f>
        <v>0</v>
      </c>
      <c r="C126">
        <v>2</v>
      </c>
      <c r="E126">
        <f t="shared" si="5"/>
        <v>13700</v>
      </c>
      <c r="F126">
        <f t="shared" si="5"/>
        <v>59</v>
      </c>
      <c r="G126" s="30">
        <f t="shared" si="5"/>
        <v>0</v>
      </c>
      <c r="H126">
        <f t="shared" si="5"/>
        <v>940</v>
      </c>
      <c r="I126" s="58">
        <v>543</v>
      </c>
      <c r="J126" s="59" t="s">
        <v>54</v>
      </c>
      <c r="K126" s="50">
        <f t="shared" si="6"/>
        <v>12</v>
      </c>
      <c r="L126" s="51">
        <f>+1!U$43</f>
        <v>0</v>
      </c>
      <c r="AA126" s="51"/>
    </row>
    <row r="127" spans="1:27" ht="15">
      <c r="A127">
        <f t="shared" si="4"/>
        <v>121</v>
      </c>
      <c r="B127">
        <f>+IF(+L127&gt;0,MAX(B$6:B126)+1,0)</f>
        <v>0</v>
      </c>
      <c r="C127">
        <v>2</v>
      </c>
      <c r="E127">
        <f t="shared" si="5"/>
        <v>13700</v>
      </c>
      <c r="F127">
        <f t="shared" si="5"/>
        <v>59</v>
      </c>
      <c r="G127" s="30">
        <f t="shared" si="5"/>
        <v>0</v>
      </c>
      <c r="H127">
        <f t="shared" si="5"/>
        <v>940</v>
      </c>
      <c r="I127" s="53">
        <v>511</v>
      </c>
      <c r="J127" s="54" t="s">
        <v>26</v>
      </c>
      <c r="K127" s="50">
        <v>13</v>
      </c>
      <c r="L127" s="51">
        <f>+1!V$8</f>
        <v>0</v>
      </c>
      <c r="AA127" s="51"/>
    </row>
    <row r="128" spans="1:27" ht="15">
      <c r="A128">
        <f t="shared" si="4"/>
        <v>122</v>
      </c>
      <c r="B128">
        <f>+IF(+L128&gt;0,MAX(B$6:B127)+1,0)</f>
        <v>0</v>
      </c>
      <c r="C128">
        <v>2</v>
      </c>
      <c r="E128">
        <f t="shared" si="5"/>
        <v>13700</v>
      </c>
      <c r="F128">
        <f t="shared" si="5"/>
        <v>59</v>
      </c>
      <c r="G128" s="30">
        <f t="shared" si="5"/>
        <v>0</v>
      </c>
      <c r="H128">
        <f t="shared" si="5"/>
        <v>940</v>
      </c>
      <c r="I128" s="53">
        <v>512</v>
      </c>
      <c r="J128" s="54" t="s">
        <v>31</v>
      </c>
      <c r="K128" s="50">
        <f t="shared" si="6"/>
        <v>13</v>
      </c>
      <c r="L128" s="51">
        <f>+1!V$13</f>
        <v>0</v>
      </c>
      <c r="AA128" s="51"/>
    </row>
    <row r="129" spans="1:27" ht="15">
      <c r="A129">
        <f t="shared" si="4"/>
        <v>123</v>
      </c>
      <c r="B129">
        <f>+IF(+L129&gt;0,MAX(B$6:B128)+1,0)</f>
        <v>0</v>
      </c>
      <c r="C129">
        <v>2</v>
      </c>
      <c r="E129">
        <f t="shared" si="5"/>
        <v>13700</v>
      </c>
      <c r="F129">
        <f t="shared" si="5"/>
        <v>59</v>
      </c>
      <c r="G129" s="30">
        <f t="shared" si="5"/>
        <v>0</v>
      </c>
      <c r="H129">
        <f t="shared" si="5"/>
        <v>940</v>
      </c>
      <c r="I129" s="53">
        <v>513</v>
      </c>
      <c r="J129" s="54" t="s">
        <v>41</v>
      </c>
      <c r="K129" s="50">
        <f t="shared" si="6"/>
        <v>13</v>
      </c>
      <c r="L129" s="51">
        <f>+1!V$23</f>
        <v>0</v>
      </c>
      <c r="AA129" s="51"/>
    </row>
    <row r="130" spans="1:27" ht="15">
      <c r="A130">
        <f t="shared" si="4"/>
        <v>124</v>
      </c>
      <c r="B130">
        <f>+IF(+L130&gt;0,MAX(B$6:B129)+1,0)</f>
        <v>0</v>
      </c>
      <c r="C130">
        <v>2</v>
      </c>
      <c r="E130">
        <f t="shared" si="5"/>
        <v>13700</v>
      </c>
      <c r="F130">
        <f t="shared" si="5"/>
        <v>59</v>
      </c>
      <c r="G130" s="30">
        <f t="shared" si="5"/>
        <v>0</v>
      </c>
      <c r="H130">
        <f t="shared" si="5"/>
        <v>940</v>
      </c>
      <c r="I130" s="56">
        <v>514</v>
      </c>
      <c r="J130" s="54" t="s">
        <v>42</v>
      </c>
      <c r="K130" s="50">
        <f t="shared" si="6"/>
        <v>13</v>
      </c>
      <c r="L130" s="51">
        <f>+1!V$25</f>
        <v>0</v>
      </c>
      <c r="AA130" s="51"/>
    </row>
    <row r="131" spans="1:27" ht="15">
      <c r="A131">
        <f t="shared" si="4"/>
        <v>125</v>
      </c>
      <c r="B131">
        <f>+IF(+L131&gt;0,MAX(B$6:B130)+1,0)</f>
        <v>0</v>
      </c>
      <c r="C131">
        <v>2</v>
      </c>
      <c r="E131">
        <f t="shared" si="5"/>
        <v>13700</v>
      </c>
      <c r="F131">
        <f t="shared" si="5"/>
        <v>59</v>
      </c>
      <c r="G131" s="30">
        <f t="shared" si="5"/>
        <v>0</v>
      </c>
      <c r="H131">
        <f t="shared" si="5"/>
        <v>940</v>
      </c>
      <c r="I131" s="56">
        <v>515</v>
      </c>
      <c r="J131" s="54" t="s">
        <v>43</v>
      </c>
      <c r="K131" s="50">
        <f t="shared" si="6"/>
        <v>13</v>
      </c>
      <c r="L131" s="51">
        <f>+1!V$27</f>
        <v>0</v>
      </c>
      <c r="AA131" s="51"/>
    </row>
    <row r="132" spans="1:27" ht="15">
      <c r="A132">
        <f t="shared" si="4"/>
        <v>126</v>
      </c>
      <c r="B132">
        <f>+IF(+L132&gt;0,MAX(B$6:B131)+1,0)</f>
        <v>0</v>
      </c>
      <c r="C132">
        <v>2</v>
      </c>
      <c r="E132">
        <f t="shared" si="5"/>
        <v>13700</v>
      </c>
      <c r="F132">
        <f t="shared" si="5"/>
        <v>59</v>
      </c>
      <c r="G132" s="30">
        <f t="shared" si="5"/>
        <v>0</v>
      </c>
      <c r="H132">
        <f t="shared" si="5"/>
        <v>940</v>
      </c>
      <c r="I132" s="53">
        <v>521</v>
      </c>
      <c r="J132" s="54" t="s">
        <v>44</v>
      </c>
      <c r="K132" s="50">
        <f t="shared" si="6"/>
        <v>13</v>
      </c>
      <c r="L132" s="51">
        <f>+1!V$29</f>
        <v>0</v>
      </c>
      <c r="AA132" s="51"/>
    </row>
    <row r="133" spans="1:27" ht="15">
      <c r="A133">
        <f t="shared" si="4"/>
        <v>127</v>
      </c>
      <c r="B133">
        <f>+IF(+L133&gt;0,MAX(B$6:B132)+1,0)</f>
        <v>0</v>
      </c>
      <c r="C133">
        <v>2</v>
      </c>
      <c r="E133">
        <f t="shared" si="5"/>
        <v>13700</v>
      </c>
      <c r="F133">
        <f t="shared" si="5"/>
        <v>59</v>
      </c>
      <c r="G133" s="30">
        <f t="shared" si="5"/>
        <v>0</v>
      </c>
      <c r="H133">
        <f t="shared" si="5"/>
        <v>940</v>
      </c>
      <c r="I133" s="53">
        <v>522</v>
      </c>
      <c r="J133" s="54" t="s">
        <v>45</v>
      </c>
      <c r="K133" s="50">
        <f t="shared" si="6"/>
        <v>13</v>
      </c>
      <c r="L133" s="51">
        <f>+1!V$31</f>
        <v>0</v>
      </c>
      <c r="AA133" s="51"/>
    </row>
    <row r="134" spans="1:27" ht="15">
      <c r="A134">
        <f t="shared" si="4"/>
        <v>128</v>
      </c>
      <c r="B134">
        <f>+IF(+L134&gt;0,MAX(B$6:B133)+1,0)</f>
        <v>0</v>
      </c>
      <c r="C134">
        <v>2</v>
      </c>
      <c r="E134">
        <f t="shared" si="5"/>
        <v>13700</v>
      </c>
      <c r="F134">
        <f t="shared" si="5"/>
        <v>59</v>
      </c>
      <c r="G134" s="30">
        <f t="shared" si="5"/>
        <v>0</v>
      </c>
      <c r="H134">
        <f t="shared" si="5"/>
        <v>940</v>
      </c>
      <c r="I134" s="53">
        <v>523</v>
      </c>
      <c r="J134" s="54" t="s">
        <v>49</v>
      </c>
      <c r="K134" s="50">
        <f t="shared" si="6"/>
        <v>13</v>
      </c>
      <c r="L134" s="51">
        <f>+1!V$35</f>
        <v>0</v>
      </c>
      <c r="AA134" s="51"/>
    </row>
    <row r="135" spans="1:27" ht="15">
      <c r="A135">
        <f t="shared" si="4"/>
        <v>129</v>
      </c>
      <c r="B135">
        <f>+IF(+L135&gt;0,MAX(B$6:B134)+1,0)</f>
        <v>0</v>
      </c>
      <c r="C135">
        <v>2</v>
      </c>
      <c r="E135">
        <f t="shared" si="5"/>
        <v>13700</v>
      </c>
      <c r="F135">
        <f t="shared" si="5"/>
        <v>59</v>
      </c>
      <c r="G135" s="30">
        <f t="shared" si="5"/>
        <v>0</v>
      </c>
      <c r="H135">
        <f t="shared" si="5"/>
        <v>940</v>
      </c>
      <c r="I135" s="53">
        <v>531</v>
      </c>
      <c r="J135" s="54" t="s">
        <v>50</v>
      </c>
      <c r="K135" s="50">
        <f t="shared" si="6"/>
        <v>13</v>
      </c>
      <c r="L135" s="51">
        <f>+1!V$37</f>
        <v>0</v>
      </c>
      <c r="AA135" s="51"/>
    </row>
    <row r="136" spans="1:27" ht="15">
      <c r="A136">
        <f t="shared" si="4"/>
        <v>130</v>
      </c>
      <c r="B136">
        <f>+IF(+L136&gt;0,MAX(B$6:B135)+1,0)</f>
        <v>0</v>
      </c>
      <c r="C136">
        <v>2</v>
      </c>
      <c r="E136">
        <f>+E135</f>
        <v>13700</v>
      </c>
      <c r="F136">
        <f t="shared" si="5"/>
        <v>59</v>
      </c>
      <c r="G136" s="30">
        <f t="shared" si="5"/>
        <v>0</v>
      </c>
      <c r="H136">
        <f t="shared" si="5"/>
        <v>940</v>
      </c>
      <c r="I136" s="53">
        <v>541</v>
      </c>
      <c r="J136" s="54" t="s">
        <v>51</v>
      </c>
      <c r="K136" s="50">
        <v>6</v>
      </c>
      <c r="L136" s="51">
        <f>+1!V$39</f>
        <v>0</v>
      </c>
      <c r="AA136" s="51"/>
    </row>
    <row r="137" spans="1:27" ht="15">
      <c r="A137">
        <f aca="true" t="shared" si="7" ref="A137:A200">+A136+1</f>
        <v>131</v>
      </c>
      <c r="B137">
        <f>+IF(+L137&gt;0,MAX(B$6:B136)+1,0)</f>
        <v>0</v>
      </c>
      <c r="C137">
        <v>2</v>
      </c>
      <c r="E137">
        <f aca="true" t="shared" si="8" ref="E137:H186">+E136</f>
        <v>13700</v>
      </c>
      <c r="F137">
        <f t="shared" si="8"/>
        <v>59</v>
      </c>
      <c r="G137" s="30">
        <f t="shared" si="8"/>
        <v>0</v>
      </c>
      <c r="H137">
        <f t="shared" si="8"/>
        <v>940</v>
      </c>
      <c r="I137" s="53">
        <v>542</v>
      </c>
      <c r="J137" s="54" t="s">
        <v>52</v>
      </c>
      <c r="K137" s="50">
        <f aca="true" t="shared" si="9" ref="K137:K186">+K136</f>
        <v>6</v>
      </c>
      <c r="L137" s="51">
        <f>+1!V$41</f>
        <v>0</v>
      </c>
      <c r="AA137" s="51"/>
    </row>
    <row r="138" spans="1:27" ht="15">
      <c r="A138">
        <f t="shared" si="7"/>
        <v>132</v>
      </c>
      <c r="B138">
        <f>+IF(+L138&gt;0,MAX(B$6:B137)+1,0)</f>
        <v>0</v>
      </c>
      <c r="C138">
        <v>2</v>
      </c>
      <c r="E138">
        <f t="shared" si="8"/>
        <v>13700</v>
      </c>
      <c r="F138">
        <f t="shared" si="8"/>
        <v>59</v>
      </c>
      <c r="G138" s="30">
        <f t="shared" si="8"/>
        <v>0</v>
      </c>
      <c r="H138">
        <f t="shared" si="8"/>
        <v>940</v>
      </c>
      <c r="I138" s="58">
        <v>543</v>
      </c>
      <c r="J138" s="59" t="s">
        <v>54</v>
      </c>
      <c r="K138" s="50">
        <f t="shared" si="9"/>
        <v>6</v>
      </c>
      <c r="L138" s="51">
        <f>+1!V$43</f>
        <v>0</v>
      </c>
      <c r="AA138" s="51"/>
    </row>
    <row r="139" spans="1:27" ht="15">
      <c r="A139">
        <f t="shared" si="7"/>
        <v>133</v>
      </c>
      <c r="B139">
        <f>+IF(+L139&gt;0,MAX(B$6:B138)+1,0)</f>
        <v>0</v>
      </c>
      <c r="C139">
        <v>2</v>
      </c>
      <c r="E139">
        <f t="shared" si="8"/>
        <v>13700</v>
      </c>
      <c r="F139">
        <f t="shared" si="8"/>
        <v>59</v>
      </c>
      <c r="G139" s="30">
        <f t="shared" si="8"/>
        <v>0</v>
      </c>
      <c r="H139">
        <f t="shared" si="8"/>
        <v>940</v>
      </c>
      <c r="I139" s="53">
        <v>511</v>
      </c>
      <c r="J139" s="54" t="s">
        <v>26</v>
      </c>
      <c r="K139" s="50">
        <v>14</v>
      </c>
      <c r="L139" s="51">
        <f>+1!W$8</f>
        <v>0</v>
      </c>
      <c r="AA139" s="51"/>
    </row>
    <row r="140" spans="1:27" ht="15">
      <c r="A140">
        <f t="shared" si="7"/>
        <v>134</v>
      </c>
      <c r="B140">
        <f>+IF(+L140&gt;0,MAX(B$6:B139)+1,0)</f>
        <v>0</v>
      </c>
      <c r="C140">
        <v>2</v>
      </c>
      <c r="E140">
        <f t="shared" si="8"/>
        <v>13700</v>
      </c>
      <c r="F140">
        <f t="shared" si="8"/>
        <v>59</v>
      </c>
      <c r="G140" s="30">
        <f t="shared" si="8"/>
        <v>0</v>
      </c>
      <c r="H140">
        <f t="shared" si="8"/>
        <v>940</v>
      </c>
      <c r="I140" s="53">
        <v>512</v>
      </c>
      <c r="J140" s="54" t="s">
        <v>31</v>
      </c>
      <c r="K140" s="50">
        <f t="shared" si="9"/>
        <v>14</v>
      </c>
      <c r="L140" s="51">
        <f>+1!W$13</f>
        <v>0</v>
      </c>
      <c r="AA140" s="51"/>
    </row>
    <row r="141" spans="1:27" ht="15">
      <c r="A141">
        <f t="shared" si="7"/>
        <v>135</v>
      </c>
      <c r="B141">
        <f>+IF(+L141&gt;0,MAX(B$6:B140)+1,0)</f>
        <v>0</v>
      </c>
      <c r="C141">
        <v>2</v>
      </c>
      <c r="E141">
        <f t="shared" si="8"/>
        <v>13700</v>
      </c>
      <c r="F141">
        <f t="shared" si="8"/>
        <v>59</v>
      </c>
      <c r="G141" s="30">
        <f t="shared" si="8"/>
        <v>0</v>
      </c>
      <c r="H141">
        <f t="shared" si="8"/>
        <v>940</v>
      </c>
      <c r="I141" s="53">
        <v>513</v>
      </c>
      <c r="J141" s="54" t="s">
        <v>41</v>
      </c>
      <c r="K141" s="50">
        <f t="shared" si="9"/>
        <v>14</v>
      </c>
      <c r="L141" s="51">
        <f>+1!W$23</f>
        <v>0</v>
      </c>
      <c r="AA141" s="51"/>
    </row>
    <row r="142" spans="1:27" ht="15">
      <c r="A142">
        <f t="shared" si="7"/>
        <v>136</v>
      </c>
      <c r="B142">
        <f>+IF(+L142&gt;0,MAX(B$6:B141)+1,0)</f>
        <v>0</v>
      </c>
      <c r="C142">
        <v>2</v>
      </c>
      <c r="E142">
        <f t="shared" si="8"/>
        <v>13700</v>
      </c>
      <c r="F142">
        <f t="shared" si="8"/>
        <v>59</v>
      </c>
      <c r="G142" s="30">
        <f t="shared" si="8"/>
        <v>0</v>
      </c>
      <c r="H142">
        <f t="shared" si="8"/>
        <v>940</v>
      </c>
      <c r="I142" s="56">
        <v>514</v>
      </c>
      <c r="J142" s="54" t="s">
        <v>42</v>
      </c>
      <c r="K142" s="50">
        <f t="shared" si="9"/>
        <v>14</v>
      </c>
      <c r="L142" s="51">
        <f>+1!W$25</f>
        <v>0</v>
      </c>
      <c r="AA142" s="51"/>
    </row>
    <row r="143" spans="1:27" ht="15">
      <c r="A143">
        <f t="shared" si="7"/>
        <v>137</v>
      </c>
      <c r="B143">
        <f>+IF(+L143&gt;0,MAX(B$6:B142)+1,0)</f>
        <v>0</v>
      </c>
      <c r="C143">
        <v>2</v>
      </c>
      <c r="E143">
        <f t="shared" si="8"/>
        <v>13700</v>
      </c>
      <c r="F143">
        <f t="shared" si="8"/>
        <v>59</v>
      </c>
      <c r="G143" s="30">
        <f t="shared" si="8"/>
        <v>0</v>
      </c>
      <c r="H143">
        <f t="shared" si="8"/>
        <v>940</v>
      </c>
      <c r="I143" s="56">
        <v>515</v>
      </c>
      <c r="J143" s="54" t="s">
        <v>43</v>
      </c>
      <c r="K143" s="50">
        <f t="shared" si="9"/>
        <v>14</v>
      </c>
      <c r="L143" s="51">
        <f>+1!W$27</f>
        <v>0</v>
      </c>
      <c r="AA143" s="51"/>
    </row>
    <row r="144" spans="1:27" ht="15">
      <c r="A144">
        <f t="shared" si="7"/>
        <v>138</v>
      </c>
      <c r="B144">
        <f>+IF(+L144&gt;0,MAX(B$6:B143)+1,0)</f>
        <v>0</v>
      </c>
      <c r="C144">
        <v>2</v>
      </c>
      <c r="E144">
        <f t="shared" si="8"/>
        <v>13700</v>
      </c>
      <c r="F144">
        <f t="shared" si="8"/>
        <v>59</v>
      </c>
      <c r="G144" s="30">
        <f t="shared" si="8"/>
        <v>0</v>
      </c>
      <c r="H144">
        <f t="shared" si="8"/>
        <v>940</v>
      </c>
      <c r="I144" s="53">
        <v>521</v>
      </c>
      <c r="J144" s="54" t="s">
        <v>44</v>
      </c>
      <c r="K144" s="50">
        <f t="shared" si="9"/>
        <v>14</v>
      </c>
      <c r="L144" s="51">
        <f>+1!W$29</f>
        <v>0</v>
      </c>
      <c r="AA144" s="51"/>
    </row>
    <row r="145" spans="1:27" ht="15">
      <c r="A145">
        <f t="shared" si="7"/>
        <v>139</v>
      </c>
      <c r="B145">
        <f>+IF(+L145&gt;0,MAX(B$6:B144)+1,0)</f>
        <v>0</v>
      </c>
      <c r="C145">
        <v>2</v>
      </c>
      <c r="E145">
        <f t="shared" si="8"/>
        <v>13700</v>
      </c>
      <c r="F145">
        <f t="shared" si="8"/>
        <v>59</v>
      </c>
      <c r="G145" s="30">
        <f t="shared" si="8"/>
        <v>0</v>
      </c>
      <c r="H145">
        <f t="shared" si="8"/>
        <v>940</v>
      </c>
      <c r="I145" s="53">
        <v>522</v>
      </c>
      <c r="J145" s="54" t="s">
        <v>45</v>
      </c>
      <c r="K145" s="50">
        <f t="shared" si="9"/>
        <v>14</v>
      </c>
      <c r="L145" s="51">
        <f>+1!W$31</f>
        <v>0</v>
      </c>
      <c r="AA145" s="51"/>
    </row>
    <row r="146" spans="1:27" ht="15">
      <c r="A146">
        <f t="shared" si="7"/>
        <v>140</v>
      </c>
      <c r="B146">
        <f>+IF(+L146&gt;0,MAX(B$6:B145)+1,0)</f>
        <v>0</v>
      </c>
      <c r="C146">
        <v>2</v>
      </c>
      <c r="E146">
        <f t="shared" si="8"/>
        <v>13700</v>
      </c>
      <c r="F146">
        <f t="shared" si="8"/>
        <v>59</v>
      </c>
      <c r="G146" s="30">
        <f t="shared" si="8"/>
        <v>0</v>
      </c>
      <c r="H146">
        <f t="shared" si="8"/>
        <v>940</v>
      </c>
      <c r="I146" s="53">
        <v>523</v>
      </c>
      <c r="J146" s="54" t="s">
        <v>49</v>
      </c>
      <c r="K146" s="50">
        <f t="shared" si="9"/>
        <v>14</v>
      </c>
      <c r="L146" s="51">
        <f>+1!W$35</f>
        <v>0</v>
      </c>
      <c r="AA146" s="51"/>
    </row>
    <row r="147" spans="1:27" ht="15">
      <c r="A147">
        <f t="shared" si="7"/>
        <v>141</v>
      </c>
      <c r="B147">
        <f>+IF(+L147&gt;0,MAX(B$6:B146)+1,0)</f>
        <v>0</v>
      </c>
      <c r="C147">
        <v>2</v>
      </c>
      <c r="E147">
        <f t="shared" si="8"/>
        <v>13700</v>
      </c>
      <c r="F147">
        <f t="shared" si="8"/>
        <v>59</v>
      </c>
      <c r="G147" s="30">
        <f t="shared" si="8"/>
        <v>0</v>
      </c>
      <c r="H147">
        <f t="shared" si="8"/>
        <v>940</v>
      </c>
      <c r="I147" s="53">
        <v>531</v>
      </c>
      <c r="J147" s="54" t="s">
        <v>50</v>
      </c>
      <c r="K147" s="50">
        <f t="shared" si="9"/>
        <v>14</v>
      </c>
      <c r="L147" s="51">
        <f>+1!W$37</f>
        <v>0</v>
      </c>
      <c r="AA147" s="51"/>
    </row>
    <row r="148" spans="1:27" ht="15">
      <c r="A148">
        <f t="shared" si="7"/>
        <v>142</v>
      </c>
      <c r="B148">
        <f>+IF(+L148&gt;0,MAX(B$6:B147)+1,0)</f>
        <v>0</v>
      </c>
      <c r="C148">
        <v>2</v>
      </c>
      <c r="E148">
        <f t="shared" si="8"/>
        <v>13700</v>
      </c>
      <c r="F148">
        <f t="shared" si="8"/>
        <v>59</v>
      </c>
      <c r="G148" s="30">
        <f t="shared" si="8"/>
        <v>0</v>
      </c>
      <c r="H148">
        <f t="shared" si="8"/>
        <v>940</v>
      </c>
      <c r="I148" s="53">
        <v>541</v>
      </c>
      <c r="J148" s="54" t="s">
        <v>51</v>
      </c>
      <c r="K148" s="50">
        <f t="shared" si="9"/>
        <v>14</v>
      </c>
      <c r="L148" s="51">
        <f>+1!W$39</f>
        <v>0</v>
      </c>
      <c r="AA148" s="51"/>
    </row>
    <row r="149" spans="1:27" ht="15">
      <c r="A149">
        <f t="shared" si="7"/>
        <v>143</v>
      </c>
      <c r="B149">
        <f>+IF(+L149&gt;0,MAX(B$6:B148)+1,0)</f>
        <v>0</v>
      </c>
      <c r="C149">
        <v>2</v>
      </c>
      <c r="E149">
        <f t="shared" si="8"/>
        <v>13700</v>
      </c>
      <c r="F149">
        <f t="shared" si="8"/>
        <v>59</v>
      </c>
      <c r="G149" s="30">
        <f t="shared" si="8"/>
        <v>0</v>
      </c>
      <c r="H149">
        <f t="shared" si="8"/>
        <v>940</v>
      </c>
      <c r="I149" s="53">
        <v>542</v>
      </c>
      <c r="J149" s="54" t="s">
        <v>52</v>
      </c>
      <c r="K149" s="50">
        <f t="shared" si="9"/>
        <v>14</v>
      </c>
      <c r="L149" s="51">
        <f>+1!W$41</f>
        <v>0</v>
      </c>
      <c r="AA149" s="51"/>
    </row>
    <row r="150" spans="1:27" ht="15">
      <c r="A150">
        <f t="shared" si="7"/>
        <v>144</v>
      </c>
      <c r="B150">
        <f>+IF(+L150&gt;0,MAX(B$6:B149)+1,0)</f>
        <v>0</v>
      </c>
      <c r="C150">
        <v>2</v>
      </c>
      <c r="E150">
        <f t="shared" si="8"/>
        <v>13700</v>
      </c>
      <c r="F150">
        <f t="shared" si="8"/>
        <v>59</v>
      </c>
      <c r="G150" s="30">
        <f t="shared" si="8"/>
        <v>0</v>
      </c>
      <c r="H150">
        <f t="shared" si="8"/>
        <v>940</v>
      </c>
      <c r="I150" s="58">
        <v>543</v>
      </c>
      <c r="J150" s="59" t="s">
        <v>54</v>
      </c>
      <c r="K150" s="50">
        <f t="shared" si="9"/>
        <v>14</v>
      </c>
      <c r="L150" s="51">
        <f>+1!W$43</f>
        <v>0</v>
      </c>
      <c r="AA150" s="51"/>
    </row>
    <row r="151" spans="1:27" ht="15">
      <c r="A151">
        <f t="shared" si="7"/>
        <v>145</v>
      </c>
      <c r="B151">
        <f>+IF(+L151&gt;0,MAX(B$6:B150)+1,0)</f>
        <v>0</v>
      </c>
      <c r="C151">
        <v>2</v>
      </c>
      <c r="E151">
        <f t="shared" si="8"/>
        <v>13700</v>
      </c>
      <c r="F151">
        <f t="shared" si="8"/>
        <v>59</v>
      </c>
      <c r="G151" s="30">
        <f t="shared" si="8"/>
        <v>0</v>
      </c>
      <c r="H151">
        <f t="shared" si="8"/>
        <v>940</v>
      </c>
      <c r="I151" s="53">
        <v>511</v>
      </c>
      <c r="J151" s="54" t="s">
        <v>26</v>
      </c>
      <c r="K151" s="50">
        <v>15</v>
      </c>
      <c r="L151" s="51">
        <f>+1!X$8</f>
        <v>0</v>
      </c>
      <c r="AA151" s="51"/>
    </row>
    <row r="152" spans="1:27" ht="15">
      <c r="A152">
        <f t="shared" si="7"/>
        <v>146</v>
      </c>
      <c r="B152">
        <f>+IF(+L152&gt;0,MAX(B$6:B151)+1,0)</f>
        <v>0</v>
      </c>
      <c r="C152">
        <v>2</v>
      </c>
      <c r="E152">
        <f t="shared" si="8"/>
        <v>13700</v>
      </c>
      <c r="F152">
        <f t="shared" si="8"/>
        <v>59</v>
      </c>
      <c r="G152" s="30">
        <f t="shared" si="8"/>
        <v>0</v>
      </c>
      <c r="H152">
        <f t="shared" si="8"/>
        <v>940</v>
      </c>
      <c r="I152" s="53">
        <v>512</v>
      </c>
      <c r="J152" s="54" t="s">
        <v>31</v>
      </c>
      <c r="K152" s="50">
        <f t="shared" si="9"/>
        <v>15</v>
      </c>
      <c r="L152" s="51">
        <f>+1!X$13</f>
        <v>0</v>
      </c>
      <c r="AA152" s="51"/>
    </row>
    <row r="153" spans="1:27" ht="15">
      <c r="A153">
        <f t="shared" si="7"/>
        <v>147</v>
      </c>
      <c r="B153">
        <f>+IF(+L153&gt;0,MAX(B$6:B152)+1,0)</f>
        <v>0</v>
      </c>
      <c r="C153">
        <v>2</v>
      </c>
      <c r="E153">
        <f t="shared" si="8"/>
        <v>13700</v>
      </c>
      <c r="F153">
        <f t="shared" si="8"/>
        <v>59</v>
      </c>
      <c r="G153" s="30">
        <f t="shared" si="8"/>
        <v>0</v>
      </c>
      <c r="H153">
        <f t="shared" si="8"/>
        <v>940</v>
      </c>
      <c r="I153" s="53">
        <v>513</v>
      </c>
      <c r="J153" s="54" t="s">
        <v>41</v>
      </c>
      <c r="K153" s="50">
        <f t="shared" si="9"/>
        <v>15</v>
      </c>
      <c r="L153" s="51">
        <f>+1!X$23</f>
        <v>0</v>
      </c>
      <c r="AA153" s="51"/>
    </row>
    <row r="154" spans="1:27" ht="15">
      <c r="A154">
        <f t="shared" si="7"/>
        <v>148</v>
      </c>
      <c r="B154">
        <f>+IF(+L154&gt;0,MAX(B$6:B153)+1,0)</f>
        <v>0</v>
      </c>
      <c r="C154">
        <v>2</v>
      </c>
      <c r="E154">
        <f t="shared" si="8"/>
        <v>13700</v>
      </c>
      <c r="F154">
        <f t="shared" si="8"/>
        <v>59</v>
      </c>
      <c r="G154" s="30">
        <f t="shared" si="8"/>
        <v>0</v>
      </c>
      <c r="H154">
        <f t="shared" si="8"/>
        <v>940</v>
      </c>
      <c r="I154" s="56">
        <v>514</v>
      </c>
      <c r="J154" s="54" t="s">
        <v>42</v>
      </c>
      <c r="K154" s="50">
        <f t="shared" si="9"/>
        <v>15</v>
      </c>
      <c r="L154" s="51">
        <f>+1!X$25</f>
        <v>0</v>
      </c>
      <c r="AA154" s="51"/>
    </row>
    <row r="155" spans="1:27" ht="15">
      <c r="A155">
        <f t="shared" si="7"/>
        <v>149</v>
      </c>
      <c r="B155">
        <f>+IF(+L155&gt;0,MAX(B$6:B154)+1,0)</f>
        <v>0</v>
      </c>
      <c r="C155">
        <v>2</v>
      </c>
      <c r="E155">
        <f t="shared" si="8"/>
        <v>13700</v>
      </c>
      <c r="F155">
        <f t="shared" si="8"/>
        <v>59</v>
      </c>
      <c r="G155" s="30">
        <f t="shared" si="8"/>
        <v>0</v>
      </c>
      <c r="H155">
        <f t="shared" si="8"/>
        <v>940</v>
      </c>
      <c r="I155" s="56">
        <v>515</v>
      </c>
      <c r="J155" s="54" t="s">
        <v>43</v>
      </c>
      <c r="K155" s="50">
        <f t="shared" si="9"/>
        <v>15</v>
      </c>
      <c r="L155" s="51">
        <f>+1!X$27</f>
        <v>0</v>
      </c>
      <c r="AA155" s="51"/>
    </row>
    <row r="156" spans="1:27" ht="15">
      <c r="A156">
        <f t="shared" si="7"/>
        <v>150</v>
      </c>
      <c r="B156">
        <f>+IF(+L156&gt;0,MAX(B$6:B155)+1,0)</f>
        <v>0</v>
      </c>
      <c r="C156">
        <v>2</v>
      </c>
      <c r="E156">
        <f t="shared" si="8"/>
        <v>13700</v>
      </c>
      <c r="F156">
        <f t="shared" si="8"/>
        <v>59</v>
      </c>
      <c r="G156" s="30">
        <f t="shared" si="8"/>
        <v>0</v>
      </c>
      <c r="H156">
        <f t="shared" si="8"/>
        <v>940</v>
      </c>
      <c r="I156" s="53">
        <v>521</v>
      </c>
      <c r="J156" s="54" t="s">
        <v>44</v>
      </c>
      <c r="K156" s="50">
        <f t="shared" si="9"/>
        <v>15</v>
      </c>
      <c r="L156" s="51">
        <f>+1!X$29</f>
        <v>0</v>
      </c>
      <c r="AA156" s="51"/>
    </row>
    <row r="157" spans="1:27" ht="15">
      <c r="A157">
        <f t="shared" si="7"/>
        <v>151</v>
      </c>
      <c r="B157">
        <f>+IF(+L157&gt;0,MAX(B$6:B156)+1,0)</f>
        <v>0</v>
      </c>
      <c r="C157">
        <v>2</v>
      </c>
      <c r="E157">
        <f t="shared" si="8"/>
        <v>13700</v>
      </c>
      <c r="F157">
        <f t="shared" si="8"/>
        <v>59</v>
      </c>
      <c r="G157" s="30">
        <f t="shared" si="8"/>
        <v>0</v>
      </c>
      <c r="H157">
        <f t="shared" si="8"/>
        <v>940</v>
      </c>
      <c r="I157" s="53">
        <v>522</v>
      </c>
      <c r="J157" s="54" t="s">
        <v>45</v>
      </c>
      <c r="K157" s="50">
        <f t="shared" si="9"/>
        <v>15</v>
      </c>
      <c r="L157" s="51">
        <f>+1!X$31</f>
        <v>0</v>
      </c>
      <c r="AA157" s="51"/>
    </row>
    <row r="158" spans="1:27" ht="15">
      <c r="A158">
        <f t="shared" si="7"/>
        <v>152</v>
      </c>
      <c r="B158">
        <f>+IF(+L158&gt;0,MAX(B$6:B157)+1,0)</f>
        <v>0</v>
      </c>
      <c r="C158">
        <v>2</v>
      </c>
      <c r="E158">
        <f t="shared" si="8"/>
        <v>13700</v>
      </c>
      <c r="F158">
        <f t="shared" si="8"/>
        <v>59</v>
      </c>
      <c r="G158" s="30">
        <f t="shared" si="8"/>
        <v>0</v>
      </c>
      <c r="H158">
        <f t="shared" si="8"/>
        <v>940</v>
      </c>
      <c r="I158" s="53">
        <v>523</v>
      </c>
      <c r="J158" s="54" t="s">
        <v>49</v>
      </c>
      <c r="K158" s="50">
        <f t="shared" si="9"/>
        <v>15</v>
      </c>
      <c r="L158" s="51">
        <f>+1!X$35</f>
        <v>0</v>
      </c>
      <c r="AA158" s="51"/>
    </row>
    <row r="159" spans="1:27" ht="15">
      <c r="A159">
        <f t="shared" si="7"/>
        <v>153</v>
      </c>
      <c r="B159">
        <f>+IF(+L159&gt;0,MAX(B$6:B158)+1,0)</f>
        <v>0</v>
      </c>
      <c r="C159">
        <v>2</v>
      </c>
      <c r="E159">
        <f t="shared" si="8"/>
        <v>13700</v>
      </c>
      <c r="F159">
        <f t="shared" si="8"/>
        <v>59</v>
      </c>
      <c r="G159" s="30">
        <f t="shared" si="8"/>
        <v>0</v>
      </c>
      <c r="H159">
        <f t="shared" si="8"/>
        <v>940</v>
      </c>
      <c r="I159" s="53">
        <v>531</v>
      </c>
      <c r="J159" s="54" t="s">
        <v>50</v>
      </c>
      <c r="K159" s="50">
        <f t="shared" si="9"/>
        <v>15</v>
      </c>
      <c r="L159" s="51">
        <f>+1!X$37</f>
        <v>0</v>
      </c>
      <c r="AA159" s="51"/>
    </row>
    <row r="160" spans="1:27" ht="15">
      <c r="A160">
        <f t="shared" si="7"/>
        <v>154</v>
      </c>
      <c r="B160">
        <f>+IF(+L160&gt;0,MAX(B$6:B159)+1,0)</f>
        <v>0</v>
      </c>
      <c r="C160">
        <v>2</v>
      </c>
      <c r="E160">
        <f t="shared" si="8"/>
        <v>13700</v>
      </c>
      <c r="F160">
        <f t="shared" si="8"/>
        <v>59</v>
      </c>
      <c r="G160" s="30">
        <f t="shared" si="8"/>
        <v>0</v>
      </c>
      <c r="H160">
        <f t="shared" si="8"/>
        <v>940</v>
      </c>
      <c r="I160" s="53">
        <v>541</v>
      </c>
      <c r="J160" s="54" t="s">
        <v>51</v>
      </c>
      <c r="K160" s="50">
        <f t="shared" si="9"/>
        <v>15</v>
      </c>
      <c r="L160" s="51">
        <f>+1!X$39</f>
        <v>0</v>
      </c>
      <c r="AA160" s="51"/>
    </row>
    <row r="161" spans="1:27" ht="15">
      <c r="A161">
        <f t="shared" si="7"/>
        <v>155</v>
      </c>
      <c r="B161">
        <f>+IF(+L161&gt;0,MAX(B$6:B160)+1,0)</f>
        <v>0</v>
      </c>
      <c r="C161">
        <v>2</v>
      </c>
      <c r="E161">
        <f t="shared" si="8"/>
        <v>13700</v>
      </c>
      <c r="F161">
        <f t="shared" si="8"/>
        <v>59</v>
      </c>
      <c r="G161" s="30">
        <f t="shared" si="8"/>
        <v>0</v>
      </c>
      <c r="H161">
        <f t="shared" si="8"/>
        <v>940</v>
      </c>
      <c r="I161" s="53">
        <v>542</v>
      </c>
      <c r="J161" s="54" t="s">
        <v>52</v>
      </c>
      <c r="K161" s="50">
        <f t="shared" si="9"/>
        <v>15</v>
      </c>
      <c r="L161" s="51">
        <f>+1!X$41</f>
        <v>0</v>
      </c>
      <c r="AA161" s="51"/>
    </row>
    <row r="162" spans="1:27" ht="15">
      <c r="A162">
        <f t="shared" si="7"/>
        <v>156</v>
      </c>
      <c r="B162">
        <f>+IF(+L162&gt;0,MAX(B$6:B161)+1,0)</f>
        <v>0</v>
      </c>
      <c r="C162">
        <v>2</v>
      </c>
      <c r="E162">
        <f t="shared" si="8"/>
        <v>13700</v>
      </c>
      <c r="F162">
        <f t="shared" si="8"/>
        <v>59</v>
      </c>
      <c r="G162" s="30">
        <f t="shared" si="8"/>
        <v>0</v>
      </c>
      <c r="H162">
        <f t="shared" si="8"/>
        <v>940</v>
      </c>
      <c r="I162" s="58">
        <v>543</v>
      </c>
      <c r="J162" s="59" t="s">
        <v>54</v>
      </c>
      <c r="K162" s="50">
        <f t="shared" si="9"/>
        <v>15</v>
      </c>
      <c r="L162" s="51">
        <f>+1!X$43</f>
        <v>0</v>
      </c>
      <c r="AA162" s="51"/>
    </row>
    <row r="163" spans="1:27" ht="15">
      <c r="A163">
        <f t="shared" si="7"/>
        <v>157</v>
      </c>
      <c r="B163">
        <f>+IF(+L163&gt;0,MAX(B$6:B162)+1,0)</f>
        <v>0</v>
      </c>
      <c r="C163">
        <v>2</v>
      </c>
      <c r="E163">
        <f t="shared" si="8"/>
        <v>13700</v>
      </c>
      <c r="F163">
        <f t="shared" si="8"/>
        <v>59</v>
      </c>
      <c r="G163" s="30">
        <f t="shared" si="8"/>
        <v>0</v>
      </c>
      <c r="H163">
        <f t="shared" si="8"/>
        <v>940</v>
      </c>
      <c r="I163" s="53">
        <v>511</v>
      </c>
      <c r="J163" s="54" t="s">
        <v>26</v>
      </c>
      <c r="K163" s="50">
        <v>16</v>
      </c>
      <c r="L163" s="51">
        <f>+1!Y$8</f>
        <v>0</v>
      </c>
      <c r="AA163" s="51"/>
    </row>
    <row r="164" spans="1:27" ht="15">
      <c r="A164">
        <f t="shared" si="7"/>
        <v>158</v>
      </c>
      <c r="B164">
        <f>+IF(+L164&gt;0,MAX(B$6:B163)+1,0)</f>
        <v>0</v>
      </c>
      <c r="C164">
        <v>2</v>
      </c>
      <c r="E164">
        <f t="shared" si="8"/>
        <v>13700</v>
      </c>
      <c r="F164">
        <f t="shared" si="8"/>
        <v>59</v>
      </c>
      <c r="G164" s="30">
        <f t="shared" si="8"/>
        <v>0</v>
      </c>
      <c r="H164">
        <f t="shared" si="8"/>
        <v>940</v>
      </c>
      <c r="I164" s="53">
        <v>512</v>
      </c>
      <c r="J164" s="54" t="s">
        <v>31</v>
      </c>
      <c r="K164" s="50">
        <f t="shared" si="9"/>
        <v>16</v>
      </c>
      <c r="L164" s="51">
        <f>+1!Y$13</f>
        <v>0</v>
      </c>
      <c r="AA164" s="51"/>
    </row>
    <row r="165" spans="1:27" ht="15">
      <c r="A165">
        <f t="shared" si="7"/>
        <v>159</v>
      </c>
      <c r="B165">
        <f>+IF(+L165&gt;0,MAX(B$6:B164)+1,0)</f>
        <v>0</v>
      </c>
      <c r="C165">
        <v>2</v>
      </c>
      <c r="E165">
        <f t="shared" si="8"/>
        <v>13700</v>
      </c>
      <c r="F165">
        <f t="shared" si="8"/>
        <v>59</v>
      </c>
      <c r="G165" s="30">
        <f t="shared" si="8"/>
        <v>0</v>
      </c>
      <c r="H165">
        <f t="shared" si="8"/>
        <v>940</v>
      </c>
      <c r="I165" s="53">
        <v>513</v>
      </c>
      <c r="J165" s="54" t="s">
        <v>41</v>
      </c>
      <c r="K165" s="50">
        <f t="shared" si="9"/>
        <v>16</v>
      </c>
      <c r="L165" s="51">
        <f>+1!Y$23</f>
        <v>0</v>
      </c>
      <c r="AA165" s="51"/>
    </row>
    <row r="166" spans="1:27" ht="15">
      <c r="A166">
        <f t="shared" si="7"/>
        <v>160</v>
      </c>
      <c r="B166">
        <f>+IF(+L166&gt;0,MAX(B$6:B165)+1,0)</f>
        <v>0</v>
      </c>
      <c r="C166">
        <v>2</v>
      </c>
      <c r="E166">
        <f t="shared" si="8"/>
        <v>13700</v>
      </c>
      <c r="F166">
        <f t="shared" si="8"/>
        <v>59</v>
      </c>
      <c r="G166" s="30">
        <f t="shared" si="8"/>
        <v>0</v>
      </c>
      <c r="H166">
        <f t="shared" si="8"/>
        <v>940</v>
      </c>
      <c r="I166" s="56">
        <v>514</v>
      </c>
      <c r="J166" s="54" t="s">
        <v>42</v>
      </c>
      <c r="K166" s="50">
        <f t="shared" si="9"/>
        <v>16</v>
      </c>
      <c r="L166" s="51">
        <f>+1!Y$25</f>
        <v>0</v>
      </c>
      <c r="AA166" s="51"/>
    </row>
    <row r="167" spans="1:27" ht="15">
      <c r="A167">
        <f t="shared" si="7"/>
        <v>161</v>
      </c>
      <c r="B167">
        <f>+IF(+L167&gt;0,MAX(B$6:B166)+1,0)</f>
        <v>0</v>
      </c>
      <c r="C167">
        <v>2</v>
      </c>
      <c r="E167">
        <f t="shared" si="8"/>
        <v>13700</v>
      </c>
      <c r="F167">
        <f t="shared" si="8"/>
        <v>59</v>
      </c>
      <c r="G167" s="30">
        <f t="shared" si="8"/>
        <v>0</v>
      </c>
      <c r="H167">
        <f t="shared" si="8"/>
        <v>940</v>
      </c>
      <c r="I167" s="56">
        <v>515</v>
      </c>
      <c r="J167" s="54" t="s">
        <v>43</v>
      </c>
      <c r="K167" s="50">
        <f t="shared" si="9"/>
        <v>16</v>
      </c>
      <c r="L167" s="51">
        <f>+1!Y$27</f>
        <v>0</v>
      </c>
      <c r="AA167" s="51"/>
    </row>
    <row r="168" spans="1:27" ht="15">
      <c r="A168">
        <f t="shared" si="7"/>
        <v>162</v>
      </c>
      <c r="B168">
        <f>+IF(+L168&gt;0,MAX(B$6:B167)+1,0)</f>
        <v>0</v>
      </c>
      <c r="C168">
        <v>2</v>
      </c>
      <c r="E168">
        <f t="shared" si="8"/>
        <v>13700</v>
      </c>
      <c r="F168">
        <f t="shared" si="8"/>
        <v>59</v>
      </c>
      <c r="G168" s="30">
        <f t="shared" si="8"/>
        <v>0</v>
      </c>
      <c r="H168">
        <f t="shared" si="8"/>
        <v>940</v>
      </c>
      <c r="I168" s="53">
        <v>521</v>
      </c>
      <c r="J168" s="54" t="s">
        <v>44</v>
      </c>
      <c r="K168" s="50">
        <f t="shared" si="9"/>
        <v>16</v>
      </c>
      <c r="L168" s="51">
        <f>+1!Y$29</f>
        <v>0</v>
      </c>
      <c r="AA168" s="51"/>
    </row>
    <row r="169" spans="1:27" ht="15">
      <c r="A169">
        <f t="shared" si="7"/>
        <v>163</v>
      </c>
      <c r="B169">
        <f>+IF(+L169&gt;0,MAX(B$6:B168)+1,0)</f>
        <v>0</v>
      </c>
      <c r="C169">
        <v>2</v>
      </c>
      <c r="E169">
        <f t="shared" si="8"/>
        <v>13700</v>
      </c>
      <c r="F169">
        <f t="shared" si="8"/>
        <v>59</v>
      </c>
      <c r="G169" s="30">
        <f t="shared" si="8"/>
        <v>0</v>
      </c>
      <c r="H169">
        <f t="shared" si="8"/>
        <v>940</v>
      </c>
      <c r="I169" s="53">
        <v>522</v>
      </c>
      <c r="J169" s="54" t="s">
        <v>45</v>
      </c>
      <c r="K169" s="50">
        <f t="shared" si="9"/>
        <v>16</v>
      </c>
      <c r="L169" s="51">
        <f>+1!Y$31</f>
        <v>0</v>
      </c>
      <c r="AA169" s="51"/>
    </row>
    <row r="170" spans="1:27" ht="15">
      <c r="A170">
        <f t="shared" si="7"/>
        <v>164</v>
      </c>
      <c r="B170">
        <f>+IF(+L170&gt;0,MAX(B$6:B169)+1,0)</f>
        <v>0</v>
      </c>
      <c r="C170">
        <v>2</v>
      </c>
      <c r="E170">
        <f t="shared" si="8"/>
        <v>13700</v>
      </c>
      <c r="F170">
        <f t="shared" si="8"/>
        <v>59</v>
      </c>
      <c r="G170" s="30">
        <f t="shared" si="8"/>
        <v>0</v>
      </c>
      <c r="H170">
        <f t="shared" si="8"/>
        <v>940</v>
      </c>
      <c r="I170" s="53">
        <v>523</v>
      </c>
      <c r="J170" s="54" t="s">
        <v>49</v>
      </c>
      <c r="K170" s="50">
        <f t="shared" si="9"/>
        <v>16</v>
      </c>
      <c r="L170" s="51">
        <f>+1!Y$35</f>
        <v>0</v>
      </c>
      <c r="AA170" s="51"/>
    </row>
    <row r="171" spans="1:27" ht="15">
      <c r="A171">
        <f t="shared" si="7"/>
        <v>165</v>
      </c>
      <c r="B171">
        <f>+IF(+L171&gt;0,MAX(B$6:B170)+1,0)</f>
        <v>0</v>
      </c>
      <c r="C171">
        <v>2</v>
      </c>
      <c r="E171">
        <f t="shared" si="8"/>
        <v>13700</v>
      </c>
      <c r="F171">
        <f t="shared" si="8"/>
        <v>59</v>
      </c>
      <c r="G171" s="30">
        <f t="shared" si="8"/>
        <v>0</v>
      </c>
      <c r="H171">
        <f t="shared" si="8"/>
        <v>940</v>
      </c>
      <c r="I171" s="53">
        <v>531</v>
      </c>
      <c r="J171" s="54" t="s">
        <v>50</v>
      </c>
      <c r="K171" s="50">
        <f t="shared" si="9"/>
        <v>16</v>
      </c>
      <c r="L171" s="51">
        <f>+1!Y$37</f>
        <v>0</v>
      </c>
      <c r="AA171" s="51"/>
    </row>
    <row r="172" spans="1:27" ht="15">
      <c r="A172">
        <f t="shared" si="7"/>
        <v>166</v>
      </c>
      <c r="B172">
        <f>+IF(+L172&gt;0,MAX(B$6:B171)+1,0)</f>
        <v>0</v>
      </c>
      <c r="C172">
        <v>2</v>
      </c>
      <c r="E172">
        <f t="shared" si="8"/>
        <v>13700</v>
      </c>
      <c r="F172">
        <f t="shared" si="8"/>
        <v>59</v>
      </c>
      <c r="G172" s="30">
        <f t="shared" si="8"/>
        <v>0</v>
      </c>
      <c r="H172">
        <f t="shared" si="8"/>
        <v>940</v>
      </c>
      <c r="I172" s="53">
        <v>541</v>
      </c>
      <c r="J172" s="54" t="s">
        <v>51</v>
      </c>
      <c r="K172" s="50">
        <f t="shared" si="9"/>
        <v>16</v>
      </c>
      <c r="L172" s="51">
        <f>+1!Y$39</f>
        <v>0</v>
      </c>
      <c r="AA172" s="51"/>
    </row>
    <row r="173" spans="1:27" ht="15">
      <c r="A173">
        <f t="shared" si="7"/>
        <v>167</v>
      </c>
      <c r="B173">
        <f>+IF(+L173&gt;0,MAX(B$6:B172)+1,0)</f>
        <v>0</v>
      </c>
      <c r="C173">
        <v>2</v>
      </c>
      <c r="E173">
        <f t="shared" si="8"/>
        <v>13700</v>
      </c>
      <c r="F173">
        <f t="shared" si="8"/>
        <v>59</v>
      </c>
      <c r="G173" s="30">
        <f t="shared" si="8"/>
        <v>0</v>
      </c>
      <c r="H173">
        <f t="shared" si="8"/>
        <v>940</v>
      </c>
      <c r="I173" s="53">
        <v>542</v>
      </c>
      <c r="J173" s="54" t="s">
        <v>52</v>
      </c>
      <c r="K173" s="50">
        <f t="shared" si="9"/>
        <v>16</v>
      </c>
      <c r="L173" s="51">
        <f>+1!Y$41</f>
        <v>0</v>
      </c>
      <c r="AA173" s="51"/>
    </row>
    <row r="174" spans="1:27" ht="15">
      <c r="A174">
        <f t="shared" si="7"/>
        <v>168</v>
      </c>
      <c r="B174">
        <f>+IF(+L174&gt;0,MAX(B$6:B173)+1,0)</f>
        <v>0</v>
      </c>
      <c r="C174">
        <v>2</v>
      </c>
      <c r="E174">
        <f t="shared" si="8"/>
        <v>13700</v>
      </c>
      <c r="F174">
        <f t="shared" si="8"/>
        <v>59</v>
      </c>
      <c r="G174" s="30">
        <f t="shared" si="8"/>
        <v>0</v>
      </c>
      <c r="H174">
        <f t="shared" si="8"/>
        <v>940</v>
      </c>
      <c r="I174" s="58">
        <v>543</v>
      </c>
      <c r="J174" s="59" t="s">
        <v>54</v>
      </c>
      <c r="K174" s="50">
        <f t="shared" si="9"/>
        <v>16</v>
      </c>
      <c r="L174" s="51">
        <f>+1!Y$43</f>
        <v>0</v>
      </c>
      <c r="AA174" s="51"/>
    </row>
    <row r="175" spans="1:27" ht="15">
      <c r="A175">
        <f t="shared" si="7"/>
        <v>169</v>
      </c>
      <c r="B175">
        <f>+IF(+L175&gt;0,MAX(B$6:B174)+1,0)</f>
        <v>0</v>
      </c>
      <c r="C175">
        <v>2</v>
      </c>
      <c r="E175">
        <f t="shared" si="8"/>
        <v>13700</v>
      </c>
      <c r="F175">
        <f t="shared" si="8"/>
        <v>59</v>
      </c>
      <c r="G175" s="30">
        <f t="shared" si="8"/>
        <v>0</v>
      </c>
      <c r="H175">
        <f t="shared" si="8"/>
        <v>940</v>
      </c>
      <c r="I175" s="53">
        <v>511</v>
      </c>
      <c r="J175" s="54" t="s">
        <v>26</v>
      </c>
      <c r="K175" s="60" t="s">
        <v>83</v>
      </c>
      <c r="L175" s="51">
        <f>+1!Z$8</f>
        <v>0</v>
      </c>
      <c r="AA175" s="51"/>
    </row>
    <row r="176" spans="1:27" ht="15">
      <c r="A176">
        <f t="shared" si="7"/>
        <v>170</v>
      </c>
      <c r="B176">
        <f>+IF(+L176&gt;0,MAX(B$6:B175)+1,0)</f>
        <v>5</v>
      </c>
      <c r="C176">
        <v>2</v>
      </c>
      <c r="E176">
        <f t="shared" si="8"/>
        <v>13700</v>
      </c>
      <c r="F176">
        <f t="shared" si="8"/>
        <v>59</v>
      </c>
      <c r="G176" s="30">
        <f t="shared" si="8"/>
        <v>0</v>
      </c>
      <c r="H176">
        <f t="shared" si="8"/>
        <v>940</v>
      </c>
      <c r="I176" s="53">
        <v>512</v>
      </c>
      <c r="J176" s="54" t="s">
        <v>31</v>
      </c>
      <c r="K176" s="50" t="str">
        <f t="shared" si="9"/>
        <v>4-16</v>
      </c>
      <c r="L176" s="51">
        <f>+1!Z$13</f>
        <v>450000</v>
      </c>
      <c r="AA176" s="51"/>
    </row>
    <row r="177" spans="1:27" ht="15">
      <c r="A177">
        <f t="shared" si="7"/>
        <v>171</v>
      </c>
      <c r="B177">
        <f>+IF(+L177&gt;0,MAX(B$6:B176)+1,0)</f>
        <v>0</v>
      </c>
      <c r="C177">
        <v>2</v>
      </c>
      <c r="E177">
        <f t="shared" si="8"/>
        <v>13700</v>
      </c>
      <c r="F177">
        <f t="shared" si="8"/>
        <v>59</v>
      </c>
      <c r="G177" s="30">
        <f t="shared" si="8"/>
        <v>0</v>
      </c>
      <c r="H177">
        <f t="shared" si="8"/>
        <v>940</v>
      </c>
      <c r="I177" s="53">
        <v>513</v>
      </c>
      <c r="J177" s="54" t="s">
        <v>41</v>
      </c>
      <c r="K177" s="50" t="str">
        <f t="shared" si="9"/>
        <v>4-16</v>
      </c>
      <c r="L177" s="51">
        <f>+1!Z$23</f>
        <v>0</v>
      </c>
      <c r="AA177" s="51"/>
    </row>
    <row r="178" spans="1:27" ht="15">
      <c r="A178">
        <f t="shared" si="7"/>
        <v>172</v>
      </c>
      <c r="B178">
        <f>+IF(+L178&gt;0,MAX(B$6:B177)+1,0)</f>
        <v>0</v>
      </c>
      <c r="C178">
        <v>2</v>
      </c>
      <c r="E178">
        <f t="shared" si="8"/>
        <v>13700</v>
      </c>
      <c r="F178">
        <f t="shared" si="8"/>
        <v>59</v>
      </c>
      <c r="G178" s="30">
        <f t="shared" si="8"/>
        <v>0</v>
      </c>
      <c r="H178">
        <f t="shared" si="8"/>
        <v>940</v>
      </c>
      <c r="I178" s="56">
        <v>514</v>
      </c>
      <c r="J178" s="54" t="s">
        <v>42</v>
      </c>
      <c r="K178" s="50" t="str">
        <f t="shared" si="9"/>
        <v>4-16</v>
      </c>
      <c r="L178" s="51">
        <f>+1!Z$25</f>
        <v>0</v>
      </c>
      <c r="AA178" s="51"/>
    </row>
    <row r="179" spans="1:27" ht="15">
      <c r="A179">
        <f t="shared" si="7"/>
        <v>173</v>
      </c>
      <c r="B179">
        <f>+IF(+L179&gt;0,MAX(B$6:B178)+1,0)</f>
        <v>6</v>
      </c>
      <c r="C179">
        <v>2</v>
      </c>
      <c r="E179">
        <f t="shared" si="8"/>
        <v>13700</v>
      </c>
      <c r="F179">
        <f t="shared" si="8"/>
        <v>59</v>
      </c>
      <c r="G179" s="30">
        <f t="shared" si="8"/>
        <v>0</v>
      </c>
      <c r="H179">
        <f t="shared" si="8"/>
        <v>940</v>
      </c>
      <c r="I179" s="56">
        <v>515</v>
      </c>
      <c r="J179" s="54" t="s">
        <v>43</v>
      </c>
      <c r="K179" s="50" t="str">
        <f t="shared" si="9"/>
        <v>4-16</v>
      </c>
      <c r="L179" s="51">
        <f>+1!Z$27</f>
        <v>90000</v>
      </c>
      <c r="AA179" s="51"/>
    </row>
    <row r="180" spans="1:27" ht="15">
      <c r="A180">
        <f t="shared" si="7"/>
        <v>174</v>
      </c>
      <c r="B180">
        <f>+IF(+L180&gt;0,MAX(B$6:B179)+1,0)</f>
        <v>0</v>
      </c>
      <c r="C180">
        <v>2</v>
      </c>
      <c r="E180">
        <f t="shared" si="8"/>
        <v>13700</v>
      </c>
      <c r="F180">
        <f t="shared" si="8"/>
        <v>59</v>
      </c>
      <c r="G180" s="30">
        <f t="shared" si="8"/>
        <v>0</v>
      </c>
      <c r="H180">
        <f t="shared" si="8"/>
        <v>940</v>
      </c>
      <c r="I180" s="53">
        <v>521</v>
      </c>
      <c r="J180" s="54" t="s">
        <v>44</v>
      </c>
      <c r="K180" s="50" t="str">
        <f t="shared" si="9"/>
        <v>4-16</v>
      </c>
      <c r="L180" s="51">
        <f>+1!Z$29</f>
        <v>0</v>
      </c>
      <c r="AA180" s="51"/>
    </row>
    <row r="181" spans="1:27" ht="15">
      <c r="A181">
        <f t="shared" si="7"/>
        <v>175</v>
      </c>
      <c r="B181">
        <f>+IF(+L181&gt;0,MAX(B$6:B180)+1,0)</f>
        <v>0</v>
      </c>
      <c r="C181">
        <v>2</v>
      </c>
      <c r="E181">
        <f t="shared" si="8"/>
        <v>13700</v>
      </c>
      <c r="F181">
        <f t="shared" si="8"/>
        <v>59</v>
      </c>
      <c r="G181" s="30">
        <f t="shared" si="8"/>
        <v>0</v>
      </c>
      <c r="H181">
        <f t="shared" si="8"/>
        <v>940</v>
      </c>
      <c r="I181" s="53">
        <v>522</v>
      </c>
      <c r="J181" s="54" t="s">
        <v>45</v>
      </c>
      <c r="K181" s="50" t="str">
        <f t="shared" si="9"/>
        <v>4-16</v>
      </c>
      <c r="L181" s="51">
        <f>+1!Z$31</f>
        <v>0</v>
      </c>
      <c r="AA181" s="51"/>
    </row>
    <row r="182" spans="1:27" ht="15">
      <c r="A182">
        <f t="shared" si="7"/>
        <v>176</v>
      </c>
      <c r="B182">
        <f>+IF(+L182&gt;0,MAX(B$6:B181)+1,0)</f>
        <v>0</v>
      </c>
      <c r="C182">
        <v>2</v>
      </c>
      <c r="E182">
        <f t="shared" si="8"/>
        <v>13700</v>
      </c>
      <c r="F182">
        <f t="shared" si="8"/>
        <v>59</v>
      </c>
      <c r="G182" s="30">
        <f t="shared" si="8"/>
        <v>0</v>
      </c>
      <c r="H182">
        <f t="shared" si="8"/>
        <v>940</v>
      </c>
      <c r="I182" s="53">
        <v>523</v>
      </c>
      <c r="J182" s="54" t="s">
        <v>49</v>
      </c>
      <c r="K182" s="50" t="str">
        <f t="shared" si="9"/>
        <v>4-16</v>
      </c>
      <c r="L182" s="51">
        <f>+1!Z$35</f>
        <v>0</v>
      </c>
      <c r="AA182" s="51"/>
    </row>
    <row r="183" spans="1:27" ht="15">
      <c r="A183">
        <f t="shared" si="7"/>
        <v>177</v>
      </c>
      <c r="B183">
        <f>+IF(+L183&gt;0,MAX(B$6:B182)+1,0)</f>
        <v>0</v>
      </c>
      <c r="C183">
        <v>2</v>
      </c>
      <c r="E183">
        <f t="shared" si="8"/>
        <v>13700</v>
      </c>
      <c r="F183">
        <f t="shared" si="8"/>
        <v>59</v>
      </c>
      <c r="G183" s="30">
        <f t="shared" si="8"/>
        <v>0</v>
      </c>
      <c r="H183">
        <f t="shared" si="8"/>
        <v>940</v>
      </c>
      <c r="I183" s="53">
        <v>531</v>
      </c>
      <c r="J183" s="54" t="s">
        <v>50</v>
      </c>
      <c r="K183" s="50" t="str">
        <f t="shared" si="9"/>
        <v>4-16</v>
      </c>
      <c r="L183" s="51">
        <f>+1!Z$37</f>
        <v>0</v>
      </c>
      <c r="AA183" s="51"/>
    </row>
    <row r="184" spans="1:27" ht="15">
      <c r="A184">
        <f t="shared" si="7"/>
        <v>178</v>
      </c>
      <c r="B184">
        <f>+IF(+L184&gt;0,MAX(B$6:B183)+1,0)</f>
        <v>0</v>
      </c>
      <c r="C184">
        <v>2</v>
      </c>
      <c r="E184">
        <f t="shared" si="8"/>
        <v>13700</v>
      </c>
      <c r="F184">
        <f t="shared" si="8"/>
        <v>59</v>
      </c>
      <c r="G184" s="30">
        <f t="shared" si="8"/>
        <v>0</v>
      </c>
      <c r="H184">
        <f t="shared" si="8"/>
        <v>940</v>
      </c>
      <c r="I184" s="53">
        <v>541</v>
      </c>
      <c r="J184" s="54" t="s">
        <v>51</v>
      </c>
      <c r="K184" s="50" t="str">
        <f t="shared" si="9"/>
        <v>4-16</v>
      </c>
      <c r="L184" s="51">
        <f>+1!Z$39</f>
        <v>0</v>
      </c>
      <c r="AA184" s="51"/>
    </row>
    <row r="185" spans="1:27" ht="15">
      <c r="A185">
        <f t="shared" si="7"/>
        <v>179</v>
      </c>
      <c r="B185">
        <f>+IF(+L185&gt;0,MAX(B$6:B184)+1,0)</f>
        <v>0</v>
      </c>
      <c r="C185">
        <v>2</v>
      </c>
      <c r="E185">
        <f t="shared" si="8"/>
        <v>13700</v>
      </c>
      <c r="F185">
        <f t="shared" si="8"/>
        <v>59</v>
      </c>
      <c r="G185" s="30">
        <f t="shared" si="8"/>
        <v>0</v>
      </c>
      <c r="H185">
        <f t="shared" si="8"/>
        <v>940</v>
      </c>
      <c r="I185" s="53">
        <v>542</v>
      </c>
      <c r="J185" s="54" t="s">
        <v>52</v>
      </c>
      <c r="K185" s="50" t="str">
        <f t="shared" si="9"/>
        <v>4-16</v>
      </c>
      <c r="L185" s="51">
        <f>+1!Z$41</f>
        <v>0</v>
      </c>
      <c r="AA185" s="51"/>
    </row>
    <row r="186" spans="1:27" ht="15">
      <c r="A186">
        <f t="shared" si="7"/>
        <v>180</v>
      </c>
      <c r="B186">
        <f>+IF(+L186&gt;0,MAX(B$6:B185)+1,0)</f>
        <v>0</v>
      </c>
      <c r="C186">
        <v>2</v>
      </c>
      <c r="E186">
        <f t="shared" si="8"/>
        <v>13700</v>
      </c>
      <c r="F186">
        <f t="shared" si="8"/>
        <v>59</v>
      </c>
      <c r="G186" s="30">
        <f t="shared" si="8"/>
        <v>0</v>
      </c>
      <c r="H186">
        <f t="shared" si="8"/>
        <v>940</v>
      </c>
      <c r="I186" s="58">
        <v>543</v>
      </c>
      <c r="J186" s="59" t="s">
        <v>54</v>
      </c>
      <c r="K186" s="50" t="str">
        <f t="shared" si="9"/>
        <v>4-16</v>
      </c>
      <c r="L186" s="51">
        <f>+1!Z$43</f>
        <v>0</v>
      </c>
      <c r="AA186" s="51"/>
    </row>
    <row r="187" spans="1:12" ht="27.75" customHeight="1">
      <c r="A187">
        <f t="shared" si="7"/>
        <v>181</v>
      </c>
      <c r="B187">
        <f>+IF(+L187&gt;0,MAX(B$6:B186)+1,0)</f>
        <v>0</v>
      </c>
      <c r="C187">
        <v>2</v>
      </c>
      <c r="E187">
        <f aca="true" t="shared" si="10" ref="E187:E201">+E186</f>
        <v>13700</v>
      </c>
      <c r="F187">
        <f aca="true" t="shared" si="11" ref="F187:F201">+F186</f>
        <v>59</v>
      </c>
      <c r="G187" s="30">
        <f aca="true" t="shared" si="12" ref="G187:G201">+G186</f>
        <v>0</v>
      </c>
      <c r="H187">
        <f aca="true" t="shared" si="13" ref="H187:H201">+H186</f>
        <v>940</v>
      </c>
      <c r="I187" s="99">
        <v>551</v>
      </c>
      <c r="J187" s="101" t="s">
        <v>100</v>
      </c>
      <c r="K187" s="52">
        <v>1</v>
      </c>
      <c r="L187" s="51">
        <f>+1!L$46</f>
        <v>0</v>
      </c>
    </row>
    <row r="188" spans="1:12" ht="27.75" customHeight="1">
      <c r="A188">
        <f t="shared" si="7"/>
        <v>182</v>
      </c>
      <c r="B188">
        <f>+IF(+L188&gt;0,MAX(B$6:B187)+1,0)</f>
        <v>0</v>
      </c>
      <c r="C188">
        <v>2</v>
      </c>
      <c r="E188">
        <f t="shared" si="10"/>
        <v>13700</v>
      </c>
      <c r="F188">
        <f t="shared" si="11"/>
        <v>59</v>
      </c>
      <c r="G188" s="30">
        <f t="shared" si="12"/>
        <v>0</v>
      </c>
      <c r="H188">
        <f t="shared" si="13"/>
        <v>940</v>
      </c>
      <c r="I188" s="99">
        <v>551</v>
      </c>
      <c r="J188" s="101" t="s">
        <v>100</v>
      </c>
      <c r="K188" s="52">
        <v>4</v>
      </c>
      <c r="L188" s="51">
        <f>+1!M$46</f>
        <v>0</v>
      </c>
    </row>
    <row r="189" spans="1:12" ht="27.75" customHeight="1">
      <c r="A189">
        <f t="shared" si="7"/>
        <v>183</v>
      </c>
      <c r="B189">
        <f>+IF(+L189&gt;0,MAX(B$6:B188)+1,0)</f>
        <v>0</v>
      </c>
      <c r="C189">
        <v>2</v>
      </c>
      <c r="E189">
        <f t="shared" si="10"/>
        <v>13700</v>
      </c>
      <c r="F189">
        <f t="shared" si="11"/>
        <v>59</v>
      </c>
      <c r="G189" s="30">
        <f t="shared" si="12"/>
        <v>0</v>
      </c>
      <c r="H189">
        <f t="shared" si="13"/>
        <v>940</v>
      </c>
      <c r="I189" s="99">
        <v>551</v>
      </c>
      <c r="J189" s="101" t="s">
        <v>100</v>
      </c>
      <c r="K189" s="52">
        <f>+K188+1</f>
        <v>5</v>
      </c>
      <c r="L189" s="51">
        <f>+1!N$46</f>
        <v>0</v>
      </c>
    </row>
    <row r="190" spans="1:12" ht="27.75" customHeight="1">
      <c r="A190">
        <f t="shared" si="7"/>
        <v>184</v>
      </c>
      <c r="B190">
        <f>+IF(+L190&gt;0,MAX(B$6:B189)+1,0)</f>
        <v>0</v>
      </c>
      <c r="C190">
        <v>2</v>
      </c>
      <c r="E190">
        <f t="shared" si="10"/>
        <v>13700</v>
      </c>
      <c r="F190">
        <f t="shared" si="11"/>
        <v>59</v>
      </c>
      <c r="G190" s="30">
        <f t="shared" si="12"/>
        <v>0</v>
      </c>
      <c r="H190">
        <f t="shared" si="13"/>
        <v>940</v>
      </c>
      <c r="I190" s="99">
        <v>551</v>
      </c>
      <c r="J190" s="101" t="s">
        <v>100</v>
      </c>
      <c r="K190" s="52">
        <f aca="true" t="shared" si="14" ref="K190:K200">+K189+1</f>
        <v>6</v>
      </c>
      <c r="L190" s="51">
        <f>+1!O$46</f>
        <v>0</v>
      </c>
    </row>
    <row r="191" spans="1:12" ht="27.75" customHeight="1">
      <c r="A191">
        <f t="shared" si="7"/>
        <v>185</v>
      </c>
      <c r="B191">
        <f>+IF(+L191&gt;0,MAX(B$6:B190)+1,0)</f>
        <v>0</v>
      </c>
      <c r="C191">
        <v>2</v>
      </c>
      <c r="E191">
        <f t="shared" si="10"/>
        <v>13700</v>
      </c>
      <c r="F191">
        <f t="shared" si="11"/>
        <v>59</v>
      </c>
      <c r="G191" s="30">
        <f t="shared" si="12"/>
        <v>0</v>
      </c>
      <c r="H191">
        <f t="shared" si="13"/>
        <v>940</v>
      </c>
      <c r="I191" s="99">
        <v>551</v>
      </c>
      <c r="J191" s="101" t="s">
        <v>100</v>
      </c>
      <c r="K191" s="52">
        <f t="shared" si="14"/>
        <v>7</v>
      </c>
      <c r="L191" s="51">
        <f>+1!P$46</f>
        <v>0</v>
      </c>
    </row>
    <row r="192" spans="1:12" ht="27.75" customHeight="1">
      <c r="A192">
        <f t="shared" si="7"/>
        <v>186</v>
      </c>
      <c r="B192">
        <f>+IF(+L192&gt;0,MAX(B$6:B191)+1,0)</f>
        <v>0</v>
      </c>
      <c r="C192">
        <v>2</v>
      </c>
      <c r="E192">
        <f t="shared" si="10"/>
        <v>13700</v>
      </c>
      <c r="F192">
        <f t="shared" si="11"/>
        <v>59</v>
      </c>
      <c r="G192" s="30">
        <f t="shared" si="12"/>
        <v>0</v>
      </c>
      <c r="H192">
        <f t="shared" si="13"/>
        <v>940</v>
      </c>
      <c r="I192" s="99">
        <v>551</v>
      </c>
      <c r="J192" s="101" t="s">
        <v>100</v>
      </c>
      <c r="K192" s="52">
        <f t="shared" si="14"/>
        <v>8</v>
      </c>
      <c r="L192" s="51">
        <f>+1!Q$46</f>
        <v>0</v>
      </c>
    </row>
    <row r="193" spans="1:12" ht="27.75" customHeight="1">
      <c r="A193">
        <f t="shared" si="7"/>
        <v>187</v>
      </c>
      <c r="B193">
        <f>+IF(+L193&gt;0,MAX(B$6:B192)+1,0)</f>
        <v>0</v>
      </c>
      <c r="C193">
        <v>2</v>
      </c>
      <c r="E193">
        <f t="shared" si="10"/>
        <v>13700</v>
      </c>
      <c r="F193">
        <f t="shared" si="11"/>
        <v>59</v>
      </c>
      <c r="G193" s="30">
        <f t="shared" si="12"/>
        <v>0</v>
      </c>
      <c r="H193">
        <f t="shared" si="13"/>
        <v>940</v>
      </c>
      <c r="I193" s="99">
        <v>551</v>
      </c>
      <c r="J193" s="101" t="s">
        <v>100</v>
      </c>
      <c r="K193" s="52">
        <f t="shared" si="14"/>
        <v>9</v>
      </c>
      <c r="L193" s="51">
        <f>+1!R$46</f>
        <v>0</v>
      </c>
    </row>
    <row r="194" spans="1:12" ht="27.75" customHeight="1">
      <c r="A194">
        <f t="shared" si="7"/>
        <v>188</v>
      </c>
      <c r="B194">
        <f>+IF(+L194&gt;0,MAX(B$6:B193)+1,0)</f>
        <v>0</v>
      </c>
      <c r="C194">
        <v>2</v>
      </c>
      <c r="E194">
        <f t="shared" si="10"/>
        <v>13700</v>
      </c>
      <c r="F194">
        <f t="shared" si="11"/>
        <v>59</v>
      </c>
      <c r="G194" s="30">
        <f t="shared" si="12"/>
        <v>0</v>
      </c>
      <c r="H194">
        <f t="shared" si="13"/>
        <v>940</v>
      </c>
      <c r="I194" s="99">
        <v>551</v>
      </c>
      <c r="J194" s="101" t="s">
        <v>100</v>
      </c>
      <c r="K194" s="52">
        <f t="shared" si="14"/>
        <v>10</v>
      </c>
      <c r="L194" s="51">
        <f>+1!S$46</f>
        <v>0</v>
      </c>
    </row>
    <row r="195" spans="1:12" ht="27.75" customHeight="1">
      <c r="A195">
        <f t="shared" si="7"/>
        <v>189</v>
      </c>
      <c r="B195">
        <f>+IF(+L195&gt;0,MAX(B$6:B194)+1,0)</f>
        <v>0</v>
      </c>
      <c r="C195">
        <v>2</v>
      </c>
      <c r="E195">
        <f t="shared" si="10"/>
        <v>13700</v>
      </c>
      <c r="F195">
        <f t="shared" si="11"/>
        <v>59</v>
      </c>
      <c r="G195" s="30">
        <f t="shared" si="12"/>
        <v>0</v>
      </c>
      <c r="H195">
        <f t="shared" si="13"/>
        <v>940</v>
      </c>
      <c r="I195" s="99">
        <v>551</v>
      </c>
      <c r="J195" s="101" t="s">
        <v>100</v>
      </c>
      <c r="K195" s="52">
        <f t="shared" si="14"/>
        <v>11</v>
      </c>
      <c r="L195" s="51">
        <f>+1!T$46</f>
        <v>0</v>
      </c>
    </row>
    <row r="196" spans="1:12" ht="27.75" customHeight="1">
      <c r="A196">
        <f t="shared" si="7"/>
        <v>190</v>
      </c>
      <c r="B196">
        <f>+IF(+L196&gt;0,MAX(B$6:B195)+1,0)</f>
        <v>0</v>
      </c>
      <c r="C196">
        <v>2</v>
      </c>
      <c r="E196">
        <f t="shared" si="10"/>
        <v>13700</v>
      </c>
      <c r="F196">
        <f t="shared" si="11"/>
        <v>59</v>
      </c>
      <c r="G196" s="30">
        <f t="shared" si="12"/>
        <v>0</v>
      </c>
      <c r="H196">
        <f t="shared" si="13"/>
        <v>940</v>
      </c>
      <c r="I196" s="99">
        <v>551</v>
      </c>
      <c r="J196" s="101" t="s">
        <v>100</v>
      </c>
      <c r="K196" s="52">
        <f t="shared" si="14"/>
        <v>12</v>
      </c>
      <c r="L196" s="51">
        <f>+1!U$46</f>
        <v>0</v>
      </c>
    </row>
    <row r="197" spans="1:12" ht="27.75" customHeight="1">
      <c r="A197">
        <f t="shared" si="7"/>
        <v>191</v>
      </c>
      <c r="B197">
        <f>+IF(+L197&gt;0,MAX(B$6:B196)+1,0)</f>
        <v>0</v>
      </c>
      <c r="C197">
        <v>2</v>
      </c>
      <c r="E197">
        <f t="shared" si="10"/>
        <v>13700</v>
      </c>
      <c r="F197">
        <f t="shared" si="11"/>
        <v>59</v>
      </c>
      <c r="G197" s="30">
        <f t="shared" si="12"/>
        <v>0</v>
      </c>
      <c r="H197">
        <f t="shared" si="13"/>
        <v>940</v>
      </c>
      <c r="I197" s="99">
        <v>551</v>
      </c>
      <c r="J197" s="101" t="s">
        <v>100</v>
      </c>
      <c r="K197" s="52">
        <f t="shared" si="14"/>
        <v>13</v>
      </c>
      <c r="L197" s="51">
        <f>+1!V$46</f>
        <v>0</v>
      </c>
    </row>
    <row r="198" spans="1:12" ht="27.75" customHeight="1">
      <c r="A198">
        <f t="shared" si="7"/>
        <v>192</v>
      </c>
      <c r="B198">
        <f>+IF(+L198&gt;0,MAX(B$6:B197)+1,0)</f>
        <v>0</v>
      </c>
      <c r="C198">
        <v>2</v>
      </c>
      <c r="E198">
        <f t="shared" si="10"/>
        <v>13700</v>
      </c>
      <c r="F198">
        <f t="shared" si="11"/>
        <v>59</v>
      </c>
      <c r="G198" s="30">
        <f t="shared" si="12"/>
        <v>0</v>
      </c>
      <c r="H198">
        <f t="shared" si="13"/>
        <v>940</v>
      </c>
      <c r="I198" s="99">
        <v>551</v>
      </c>
      <c r="J198" s="101" t="s">
        <v>100</v>
      </c>
      <c r="K198" s="52">
        <f t="shared" si="14"/>
        <v>14</v>
      </c>
      <c r="L198" s="51">
        <f>+1!W$46</f>
        <v>0</v>
      </c>
    </row>
    <row r="199" spans="1:12" ht="27.75" customHeight="1">
      <c r="A199">
        <f t="shared" si="7"/>
        <v>193</v>
      </c>
      <c r="B199">
        <f>+IF(+L199&gt;0,MAX(B$6:B198)+1,0)</f>
        <v>0</v>
      </c>
      <c r="C199">
        <v>2</v>
      </c>
      <c r="E199">
        <f t="shared" si="10"/>
        <v>13700</v>
      </c>
      <c r="F199">
        <f t="shared" si="11"/>
        <v>59</v>
      </c>
      <c r="G199" s="30">
        <f t="shared" si="12"/>
        <v>0</v>
      </c>
      <c r="H199">
        <f t="shared" si="13"/>
        <v>940</v>
      </c>
      <c r="I199" s="99">
        <v>551</v>
      </c>
      <c r="J199" s="101" t="s">
        <v>100</v>
      </c>
      <c r="K199" s="52">
        <f t="shared" si="14"/>
        <v>15</v>
      </c>
      <c r="L199" s="51">
        <f>+1!X$46</f>
        <v>0</v>
      </c>
    </row>
    <row r="200" spans="1:12" ht="27.75" customHeight="1">
      <c r="A200">
        <f t="shared" si="7"/>
        <v>194</v>
      </c>
      <c r="B200">
        <f>+IF(+L200&gt;0,MAX(B$6:B199)+1,0)</f>
        <v>0</v>
      </c>
      <c r="C200">
        <v>2</v>
      </c>
      <c r="E200">
        <f t="shared" si="10"/>
        <v>13700</v>
      </c>
      <c r="F200">
        <f t="shared" si="11"/>
        <v>59</v>
      </c>
      <c r="G200" s="30">
        <f t="shared" si="12"/>
        <v>0</v>
      </c>
      <c r="H200">
        <f t="shared" si="13"/>
        <v>940</v>
      </c>
      <c r="I200" s="99">
        <v>551</v>
      </c>
      <c r="J200" s="101" t="s">
        <v>100</v>
      </c>
      <c r="K200" s="52">
        <f t="shared" si="14"/>
        <v>16</v>
      </c>
      <c r="L200" s="51">
        <f>+1!Y$46</f>
        <v>0</v>
      </c>
    </row>
    <row r="201" spans="1:12" ht="27.75" customHeight="1">
      <c r="A201">
        <f>+A200+1</f>
        <v>195</v>
      </c>
      <c r="B201">
        <f>+IF(+L201&gt;0,MAX(B$6:B200)+1,0)</f>
        <v>0</v>
      </c>
      <c r="C201">
        <v>2</v>
      </c>
      <c r="E201">
        <f t="shared" si="10"/>
        <v>13700</v>
      </c>
      <c r="F201">
        <f t="shared" si="11"/>
        <v>59</v>
      </c>
      <c r="G201" s="30">
        <f t="shared" si="12"/>
        <v>0</v>
      </c>
      <c r="H201">
        <f t="shared" si="13"/>
        <v>940</v>
      </c>
      <c r="I201" s="99">
        <v>551</v>
      </c>
      <c r="J201" s="101" t="s">
        <v>100</v>
      </c>
      <c r="K201" s="60" t="s">
        <v>83</v>
      </c>
      <c r="L201" s="51">
        <f>+1!Z$46</f>
        <v>0</v>
      </c>
    </row>
    <row r="202" ht="15">
      <c r="I202" s="100"/>
    </row>
    <row r="203" ht="15">
      <c r="I203" s="100"/>
    </row>
    <row r="204" ht="15">
      <c r="I204" s="100"/>
    </row>
    <row r="205" ht="15">
      <c r="I205" s="100"/>
    </row>
    <row r="206" ht="15">
      <c r="I206" s="100"/>
    </row>
    <row r="207" ht="15">
      <c r="I207" s="100"/>
    </row>
    <row r="208" ht="15">
      <c r="I208" s="99"/>
    </row>
    <row r="209" ht="15">
      <c r="I209" s="99"/>
    </row>
  </sheetData>
  <sheetProtection formatCells="0" formatColumns="0" formatRows="0"/>
  <autoFilter ref="A6:L186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05"/>
  <sheetViews>
    <sheetView zoomScale="75" zoomScaleNormal="75" zoomScalePageLayoutView="0" workbookViewId="0" topLeftCell="A1">
      <selection activeCell="H65" sqref="H65"/>
    </sheetView>
  </sheetViews>
  <sheetFormatPr defaultColWidth="9.140625" defaultRowHeight="12.75"/>
  <cols>
    <col min="5" max="5" width="7.57421875" style="0" customWidth="1"/>
    <col min="6" max="6" width="6.7109375" style="0" customWidth="1"/>
    <col min="8" max="8" width="8.00390625" style="0" customWidth="1"/>
    <col min="9" max="9" width="33.140625" style="0" customWidth="1"/>
    <col min="11" max="11" width="13.8515625" style="0" customWidth="1"/>
  </cols>
  <sheetData>
    <row r="4" spans="1:11" ht="30">
      <c r="A4" s="79"/>
      <c r="B4" s="80" t="s">
        <v>80</v>
      </c>
      <c r="C4" s="80" t="s">
        <v>72</v>
      </c>
      <c r="D4" s="80" t="s">
        <v>63</v>
      </c>
      <c r="E4" s="81" t="s">
        <v>60</v>
      </c>
      <c r="F4" s="81" t="s">
        <v>61</v>
      </c>
      <c r="G4" s="81" t="s">
        <v>62</v>
      </c>
      <c r="H4" s="82" t="s">
        <v>1</v>
      </c>
      <c r="I4" s="11" t="s">
        <v>2</v>
      </c>
      <c r="J4" s="11" t="s">
        <v>81</v>
      </c>
      <c r="K4" s="11" t="s">
        <v>82</v>
      </c>
    </row>
    <row r="5" spans="1:11" ht="15.75" thickBot="1">
      <c r="A5" s="83"/>
      <c r="B5" s="83"/>
      <c r="C5" s="83"/>
      <c r="D5" s="83"/>
      <c r="E5" s="83"/>
      <c r="F5" s="83"/>
      <c r="G5" s="83"/>
      <c r="H5" s="84" t="s">
        <v>13</v>
      </c>
      <c r="I5" s="85" t="s">
        <v>14</v>
      </c>
      <c r="J5" s="85"/>
      <c r="K5" s="85" t="s">
        <v>15</v>
      </c>
    </row>
    <row r="6" spans="1:11" ht="12.75">
      <c r="A6">
        <v>1</v>
      </c>
      <c r="B6" s="87">
        <f>VLOOKUP($A6,'v-baza'!$B$7:C$202,COLUMN('v-baza'!C:C)-1,FALSE)</f>
        <v>2</v>
      </c>
      <c r="C6" s="87">
        <f>VLOOKUP($A6,'v-baza'!$B$7:D$202,COLUMN('v-baza'!D:D)-1,FALSE)</f>
        <v>0</v>
      </c>
      <c r="D6" s="87">
        <f>VLOOKUP($A6,'v-baza'!$B$7:E$202,COLUMN('v-baza'!E:E)-1,FALSE)</f>
        <v>13700</v>
      </c>
      <c r="E6" s="87">
        <f>VLOOKUP($A6,'v-baza'!$B$7:F$202,COLUMN('v-baza'!F:F)-1,FALSE)</f>
        <v>59</v>
      </c>
      <c r="F6" s="87">
        <f>VLOOKUP($A6,'v-baza'!$B$7:G$202,COLUMN('v-baza'!G:G)-1,FALSE)</f>
        <v>0</v>
      </c>
      <c r="G6" s="87">
        <f>VLOOKUP($A6,'v-baza'!$B$7:H$202,COLUMN('v-baza'!H:H)-1,FALSE)</f>
        <v>940</v>
      </c>
      <c r="H6" s="87">
        <f>VLOOKUP($A6,'v-baza'!$B$7:I$202,COLUMN('v-baza'!I:I)-1,FALSE)</f>
        <v>512</v>
      </c>
      <c r="I6" t="str">
        <f>VLOOKUP($A6,'v-baza'!$B$7:J$202,COLUMN('v-baza'!J:J)-1,FALSE)</f>
        <v>Машине и опрема</v>
      </c>
      <c r="J6">
        <f>VLOOKUP($A6,'v-baza'!$B$7:K$202,COLUMN('v-baza'!K:K)-1,FALSE)</f>
        <v>4</v>
      </c>
      <c r="K6" s="51">
        <f>VLOOKUP($A6,'v-baza'!$B$7:L$202,COLUMN('v-baza'!L:L)-1,FALSE)</f>
        <v>370000</v>
      </c>
    </row>
    <row r="7" spans="1:11" ht="12.75">
      <c r="A7">
        <v>2</v>
      </c>
      <c r="B7" s="87">
        <f>VLOOKUP($A7,'v-baza'!$B$7:C$202,COLUMN('v-baza'!C:C)-1,FALSE)</f>
        <v>2</v>
      </c>
      <c r="C7" s="87">
        <f>VLOOKUP($A7,'v-baza'!$B$7:D$202,COLUMN('v-baza'!D:D)-1,FALSE)</f>
        <v>0</v>
      </c>
      <c r="D7" s="87">
        <f>VLOOKUP($A7,'v-baza'!$B$7:E$202,COLUMN('v-baza'!E:E)-1,FALSE)</f>
        <v>13700</v>
      </c>
      <c r="E7" s="87">
        <f>VLOOKUP($A7,'v-baza'!$B$7:F$202,COLUMN('v-baza'!F:F)-1,FALSE)</f>
        <v>59</v>
      </c>
      <c r="F7" s="87">
        <f>VLOOKUP($A7,'v-baza'!$B$7:G$202,COLUMN('v-baza'!G:G)-1,FALSE)</f>
        <v>0</v>
      </c>
      <c r="G7" s="87">
        <f>VLOOKUP($A7,'v-baza'!$B$7:H$202,COLUMN('v-baza'!H:H)-1,FALSE)</f>
        <v>940</v>
      </c>
      <c r="H7" s="87">
        <f>VLOOKUP($A7,'v-baza'!$B$7:I$202,COLUMN('v-baza'!I:I)-1,FALSE)</f>
        <v>515</v>
      </c>
      <c r="I7" t="str">
        <f>VLOOKUP($A7,'v-baza'!$B$7:J$202,COLUMN('v-baza'!J:J)-1,FALSE)</f>
        <v>Нематеријална имовина</v>
      </c>
      <c r="J7">
        <f>VLOOKUP($A7,'v-baza'!$B$7:K$202,COLUMN('v-baza'!K:K)-1,FALSE)</f>
        <v>4</v>
      </c>
      <c r="K7" s="51">
        <f>VLOOKUP($A7,'v-baza'!$B$7:L$202,COLUMN('v-baza'!L:L)-1,FALSE)</f>
        <v>40000</v>
      </c>
    </row>
    <row r="8" spans="1:11" ht="12.75">
      <c r="A8">
        <v>3</v>
      </c>
      <c r="B8" s="87">
        <f>VLOOKUP($A8,'v-baza'!$B$7:C$202,COLUMN('v-baza'!C:C)-1,FALSE)</f>
        <v>2</v>
      </c>
      <c r="C8" s="87">
        <f>VLOOKUP($A8,'v-baza'!$B$7:D$202,COLUMN('v-baza'!D:D)-1,FALSE)</f>
        <v>0</v>
      </c>
      <c r="D8" s="87">
        <f>VLOOKUP($A8,'v-baza'!$B$7:E$202,COLUMN('v-baza'!E:E)-1,FALSE)</f>
        <v>13700</v>
      </c>
      <c r="E8" s="87">
        <f>VLOOKUP($A8,'v-baza'!$B$7:F$202,COLUMN('v-baza'!F:F)-1,FALSE)</f>
        <v>59</v>
      </c>
      <c r="F8" s="87">
        <f>VLOOKUP($A8,'v-baza'!$B$7:G$202,COLUMN('v-baza'!G:G)-1,FALSE)</f>
        <v>0</v>
      </c>
      <c r="G8" s="87">
        <f>VLOOKUP($A8,'v-baza'!$B$7:H$202,COLUMN('v-baza'!H:H)-1,FALSE)</f>
        <v>940</v>
      </c>
      <c r="H8" s="87">
        <f>VLOOKUP($A8,'v-baza'!$B$7:I$202,COLUMN('v-baza'!I:I)-1,FALSE)</f>
        <v>512</v>
      </c>
      <c r="I8" t="str">
        <f>VLOOKUP($A8,'v-baza'!$B$7:J$202,COLUMN('v-baza'!J:J)-1,FALSE)</f>
        <v>Машине и опрема</v>
      </c>
      <c r="J8">
        <f>VLOOKUP($A8,'v-baza'!$B$7:K$202,COLUMN('v-baza'!K:K)-1,FALSE)</f>
        <v>7</v>
      </c>
      <c r="K8" s="51">
        <f>VLOOKUP($A8,'v-baza'!$B$7:L$202,COLUMN('v-baza'!L:L)-1,FALSE)</f>
        <v>80000</v>
      </c>
    </row>
    <row r="9" spans="1:11" ht="12.75">
      <c r="A9">
        <v>4</v>
      </c>
      <c r="B9" s="87">
        <f>VLOOKUP($A9,'v-baza'!$B$7:C$202,COLUMN('v-baza'!C:C)-1,FALSE)</f>
        <v>2</v>
      </c>
      <c r="C9" s="87">
        <f>VLOOKUP($A9,'v-baza'!$B$7:D$202,COLUMN('v-baza'!D:D)-1,FALSE)</f>
        <v>0</v>
      </c>
      <c r="D9" s="87">
        <f>VLOOKUP($A9,'v-baza'!$B$7:E$202,COLUMN('v-baza'!E:E)-1,FALSE)</f>
        <v>13700</v>
      </c>
      <c r="E9" s="87">
        <f>VLOOKUP($A9,'v-baza'!$B$7:F$202,COLUMN('v-baza'!F:F)-1,FALSE)</f>
        <v>59</v>
      </c>
      <c r="F9" s="87">
        <f>VLOOKUP($A9,'v-baza'!$B$7:G$202,COLUMN('v-baza'!G:G)-1,FALSE)</f>
        <v>0</v>
      </c>
      <c r="G9" s="87">
        <f>VLOOKUP($A9,'v-baza'!$B$7:H$202,COLUMN('v-baza'!H:H)-1,FALSE)</f>
        <v>940</v>
      </c>
      <c r="H9" s="87">
        <f>VLOOKUP($A9,'v-baza'!$B$7:I$202,COLUMN('v-baza'!I:I)-1,FALSE)</f>
        <v>515</v>
      </c>
      <c r="I9" t="str">
        <f>VLOOKUP($A9,'v-baza'!$B$7:J$202,COLUMN('v-baza'!J:J)-1,FALSE)</f>
        <v>Нематеријална имовина</v>
      </c>
      <c r="J9">
        <f>VLOOKUP($A9,'v-baza'!$B$7:K$202,COLUMN('v-baza'!K:K)-1,FALSE)</f>
        <v>7</v>
      </c>
      <c r="K9" s="51">
        <f>VLOOKUP($A9,'v-baza'!$B$7:L$202,COLUMN('v-baza'!L:L)-1,FALSE)</f>
        <v>50000</v>
      </c>
    </row>
    <row r="10" spans="1:11" ht="12.75">
      <c r="A10">
        <v>5</v>
      </c>
      <c r="B10" s="87">
        <f>VLOOKUP($A10,'v-baza'!$B$7:C$202,COLUMN('v-baza'!C:C)-1,FALSE)</f>
        <v>2</v>
      </c>
      <c r="C10" s="87">
        <f>VLOOKUP($A10,'v-baza'!$B$7:D$202,COLUMN('v-baza'!D:D)-1,FALSE)</f>
        <v>0</v>
      </c>
      <c r="D10" s="87">
        <f>VLOOKUP($A10,'v-baza'!$B$7:E$202,COLUMN('v-baza'!E:E)-1,FALSE)</f>
        <v>13700</v>
      </c>
      <c r="E10" s="87">
        <f>VLOOKUP($A10,'v-baza'!$B$7:F$202,COLUMN('v-baza'!F:F)-1,FALSE)</f>
        <v>59</v>
      </c>
      <c r="F10" s="87">
        <f>VLOOKUP($A10,'v-baza'!$B$7:G$202,COLUMN('v-baza'!G:G)-1,FALSE)</f>
        <v>0</v>
      </c>
      <c r="G10" s="87">
        <f>VLOOKUP($A10,'v-baza'!$B$7:H$202,COLUMN('v-baza'!H:H)-1,FALSE)</f>
        <v>940</v>
      </c>
      <c r="H10" s="87">
        <f>VLOOKUP($A10,'v-baza'!$B$7:I$202,COLUMN('v-baza'!I:I)-1,FALSE)</f>
        <v>512</v>
      </c>
      <c r="I10" t="str">
        <f>VLOOKUP($A10,'v-baza'!$B$7:J$202,COLUMN('v-baza'!J:J)-1,FALSE)</f>
        <v>Машине и опрема</v>
      </c>
      <c r="J10" t="str">
        <f>VLOOKUP($A10,'v-baza'!$B$7:K$202,COLUMN('v-baza'!K:K)-1,FALSE)</f>
        <v>4-16</v>
      </c>
      <c r="K10" s="51">
        <f>VLOOKUP($A10,'v-baza'!$B$7:L$202,COLUMN('v-baza'!L:L)-1,FALSE)</f>
        <v>450000</v>
      </c>
    </row>
    <row r="11" spans="1:11" ht="12.75">
      <c r="A11">
        <v>6</v>
      </c>
      <c r="B11" s="87">
        <f>VLOOKUP($A11,'v-baza'!$B$7:C$202,COLUMN('v-baza'!C:C)-1,FALSE)</f>
        <v>2</v>
      </c>
      <c r="C11" s="87">
        <f>VLOOKUP($A11,'v-baza'!$B$7:D$202,COLUMN('v-baza'!D:D)-1,FALSE)</f>
        <v>0</v>
      </c>
      <c r="D11" s="87">
        <f>VLOOKUP($A11,'v-baza'!$B$7:E$202,COLUMN('v-baza'!E:E)-1,FALSE)</f>
        <v>13700</v>
      </c>
      <c r="E11" s="87">
        <f>VLOOKUP($A11,'v-baza'!$B$7:F$202,COLUMN('v-baza'!F:F)-1,FALSE)</f>
        <v>59</v>
      </c>
      <c r="F11" s="87">
        <f>VLOOKUP($A11,'v-baza'!$B$7:G$202,COLUMN('v-baza'!G:G)-1,FALSE)</f>
        <v>0</v>
      </c>
      <c r="G11" s="87">
        <f>VLOOKUP($A11,'v-baza'!$B$7:H$202,COLUMN('v-baza'!H:H)-1,FALSE)</f>
        <v>940</v>
      </c>
      <c r="H11" s="87">
        <f>VLOOKUP($A11,'v-baza'!$B$7:I$202,COLUMN('v-baza'!I:I)-1,FALSE)</f>
        <v>515</v>
      </c>
      <c r="I11" t="str">
        <f>VLOOKUP($A11,'v-baza'!$B$7:J$202,COLUMN('v-baza'!J:J)-1,FALSE)</f>
        <v>Нематеријална имовина</v>
      </c>
      <c r="J11" t="str">
        <f>VLOOKUP($A11,'v-baza'!$B$7:K$202,COLUMN('v-baza'!K:K)-1,FALSE)</f>
        <v>4-16</v>
      </c>
      <c r="K11" s="51">
        <f>VLOOKUP($A11,'v-baza'!$B$7:L$202,COLUMN('v-baza'!L:L)-1,FALSE)</f>
        <v>90000</v>
      </c>
    </row>
    <row r="12" spans="1:11" ht="12.75">
      <c r="A12">
        <v>7</v>
      </c>
      <c r="B12" s="87" t="e">
        <f>VLOOKUP($A12,'v-baza'!$B$7:C$202,COLUMN('v-baza'!C:C)-1,FALSE)</f>
        <v>#N/A</v>
      </c>
      <c r="C12" s="87" t="e">
        <f>VLOOKUP($A12,'v-baza'!$B$7:D$202,COLUMN('v-baza'!D:D)-1,FALSE)</f>
        <v>#N/A</v>
      </c>
      <c r="D12" s="87" t="e">
        <f>VLOOKUP($A12,'v-baza'!$B$7:E$202,COLUMN('v-baza'!E:E)-1,FALSE)</f>
        <v>#N/A</v>
      </c>
      <c r="E12" s="87" t="e">
        <f>VLOOKUP($A12,'v-baza'!$B$7:F$202,COLUMN('v-baza'!F:F)-1,FALSE)</f>
        <v>#N/A</v>
      </c>
      <c r="F12" s="87" t="e">
        <f>VLOOKUP($A12,'v-baza'!$B$7:G$202,COLUMN('v-baza'!G:G)-1,FALSE)</f>
        <v>#N/A</v>
      </c>
      <c r="G12" s="87" t="e">
        <f>VLOOKUP($A12,'v-baza'!$B$7:H$202,COLUMN('v-baza'!H:H)-1,FALSE)</f>
        <v>#N/A</v>
      </c>
      <c r="H12" s="87" t="e">
        <f>VLOOKUP($A12,'v-baza'!$B$7:I$202,COLUMN('v-baza'!I:I)-1,FALSE)</f>
        <v>#N/A</v>
      </c>
      <c r="I12" t="e">
        <f>VLOOKUP($A12,'v-baza'!$B$7:J$202,COLUMN('v-baza'!J:J)-1,FALSE)</f>
        <v>#N/A</v>
      </c>
      <c r="J12" t="e">
        <f>VLOOKUP($A12,'v-baza'!$B$7:K$202,COLUMN('v-baza'!K:K)-1,FALSE)</f>
        <v>#N/A</v>
      </c>
      <c r="K12" s="51" t="e">
        <f>VLOOKUP($A12,'v-baza'!$B$7:L$202,COLUMN('v-baza'!L:L)-1,FALSE)</f>
        <v>#N/A</v>
      </c>
    </row>
    <row r="13" spans="1:11" ht="12.75">
      <c r="A13">
        <v>8</v>
      </c>
      <c r="B13" s="87" t="e">
        <f>VLOOKUP($A13,'v-baza'!$B$7:C$202,COLUMN('v-baza'!C:C)-1,FALSE)</f>
        <v>#N/A</v>
      </c>
      <c r="C13" s="87" t="e">
        <f>VLOOKUP($A13,'v-baza'!$B$7:D$202,COLUMN('v-baza'!D:D)-1,FALSE)</f>
        <v>#N/A</v>
      </c>
      <c r="D13" s="87" t="e">
        <f>VLOOKUP($A13,'v-baza'!$B$7:E$202,COLUMN('v-baza'!E:E)-1,FALSE)</f>
        <v>#N/A</v>
      </c>
      <c r="E13" s="87" t="e">
        <f>VLOOKUP($A13,'v-baza'!$B$7:F$202,COLUMN('v-baza'!F:F)-1,FALSE)</f>
        <v>#N/A</v>
      </c>
      <c r="F13" s="87" t="e">
        <f>VLOOKUP($A13,'v-baza'!$B$7:G$202,COLUMN('v-baza'!G:G)-1,FALSE)</f>
        <v>#N/A</v>
      </c>
      <c r="G13" s="87" t="e">
        <f>VLOOKUP($A13,'v-baza'!$B$7:H$202,COLUMN('v-baza'!H:H)-1,FALSE)</f>
        <v>#N/A</v>
      </c>
      <c r="H13" s="87" t="e">
        <f>VLOOKUP($A13,'v-baza'!$B$7:I$202,COLUMN('v-baza'!I:I)-1,FALSE)</f>
        <v>#N/A</v>
      </c>
      <c r="I13" t="e">
        <f>VLOOKUP($A13,'v-baza'!$B$7:J$202,COLUMN('v-baza'!J:J)-1,FALSE)</f>
        <v>#N/A</v>
      </c>
      <c r="J13" t="e">
        <f>VLOOKUP($A13,'v-baza'!$B$7:K$202,COLUMN('v-baza'!K:K)-1,FALSE)</f>
        <v>#N/A</v>
      </c>
      <c r="K13" s="51" t="e">
        <f>VLOOKUP($A13,'v-baza'!$B$7:L$202,COLUMN('v-baza'!L:L)-1,FALSE)</f>
        <v>#N/A</v>
      </c>
    </row>
    <row r="14" spans="1:11" ht="12.75">
      <c r="A14">
        <v>9</v>
      </c>
      <c r="B14" s="87" t="e">
        <f>VLOOKUP($A14,'v-baza'!$B$7:C$202,COLUMN('v-baza'!C:C)-1,FALSE)</f>
        <v>#N/A</v>
      </c>
      <c r="C14" s="87" t="e">
        <f>VLOOKUP($A14,'v-baza'!$B$7:D$202,COLUMN('v-baza'!D:D)-1,FALSE)</f>
        <v>#N/A</v>
      </c>
      <c r="D14" s="87" t="e">
        <f>VLOOKUP($A14,'v-baza'!$B$7:E$202,COLUMN('v-baza'!E:E)-1,FALSE)</f>
        <v>#N/A</v>
      </c>
      <c r="E14" s="87" t="e">
        <f>VLOOKUP($A14,'v-baza'!$B$7:F$202,COLUMN('v-baza'!F:F)-1,FALSE)</f>
        <v>#N/A</v>
      </c>
      <c r="F14" s="87" t="e">
        <f>VLOOKUP($A14,'v-baza'!$B$7:G$202,COLUMN('v-baza'!G:G)-1,FALSE)</f>
        <v>#N/A</v>
      </c>
      <c r="G14" s="87" t="e">
        <f>VLOOKUP($A14,'v-baza'!$B$7:H$202,COLUMN('v-baza'!H:H)-1,FALSE)</f>
        <v>#N/A</v>
      </c>
      <c r="H14" s="87" t="e">
        <f>VLOOKUP($A14,'v-baza'!$B$7:I$202,COLUMN('v-baza'!I:I)-1,FALSE)</f>
        <v>#N/A</v>
      </c>
      <c r="I14" t="e">
        <f>VLOOKUP($A14,'v-baza'!$B$7:J$202,COLUMN('v-baza'!J:J)-1,FALSE)</f>
        <v>#N/A</v>
      </c>
      <c r="J14" t="e">
        <f>VLOOKUP($A14,'v-baza'!$B$7:K$202,COLUMN('v-baza'!K:K)-1,FALSE)</f>
        <v>#N/A</v>
      </c>
      <c r="K14" s="51" t="e">
        <f>VLOOKUP($A14,'v-baza'!$B$7:L$202,COLUMN('v-baza'!L:L)-1,FALSE)</f>
        <v>#N/A</v>
      </c>
    </row>
    <row r="15" spans="1:11" ht="12.75">
      <c r="A15">
        <v>10</v>
      </c>
      <c r="B15" s="87" t="e">
        <f>VLOOKUP($A15,'v-baza'!$B$7:C$202,COLUMN('v-baza'!C:C)-1,FALSE)</f>
        <v>#N/A</v>
      </c>
      <c r="C15" s="87" t="e">
        <f>VLOOKUP($A15,'v-baza'!$B$7:D$202,COLUMN('v-baza'!D:D)-1,FALSE)</f>
        <v>#N/A</v>
      </c>
      <c r="D15" s="87" t="e">
        <f>VLOOKUP($A15,'v-baza'!$B$7:E$202,COLUMN('v-baza'!E:E)-1,FALSE)</f>
        <v>#N/A</v>
      </c>
      <c r="E15" s="87" t="e">
        <f>VLOOKUP($A15,'v-baza'!$B$7:F$202,COLUMN('v-baza'!F:F)-1,FALSE)</f>
        <v>#N/A</v>
      </c>
      <c r="F15" s="87" t="e">
        <f>VLOOKUP($A15,'v-baza'!$B$7:G$202,COLUMN('v-baza'!G:G)-1,FALSE)</f>
        <v>#N/A</v>
      </c>
      <c r="G15" s="87" t="e">
        <f>VLOOKUP($A15,'v-baza'!$B$7:H$202,COLUMN('v-baza'!H:H)-1,FALSE)</f>
        <v>#N/A</v>
      </c>
      <c r="H15" s="87" t="e">
        <f>VLOOKUP($A15,'v-baza'!$B$7:I$202,COLUMN('v-baza'!I:I)-1,FALSE)</f>
        <v>#N/A</v>
      </c>
      <c r="I15" t="e">
        <f>VLOOKUP($A15,'v-baza'!$B$7:J$202,COLUMN('v-baza'!J:J)-1,FALSE)</f>
        <v>#N/A</v>
      </c>
      <c r="J15" t="e">
        <f>VLOOKUP($A15,'v-baza'!$B$7:K$202,COLUMN('v-baza'!K:K)-1,FALSE)</f>
        <v>#N/A</v>
      </c>
      <c r="K15" s="51" t="e">
        <f>VLOOKUP($A15,'v-baza'!$B$7:L$202,COLUMN('v-baza'!L:L)-1,FALSE)</f>
        <v>#N/A</v>
      </c>
    </row>
    <row r="16" spans="1:11" ht="12.75">
      <c r="A16">
        <v>11</v>
      </c>
      <c r="B16" s="87" t="e">
        <f>VLOOKUP($A16,'v-baza'!$B$7:C$202,COLUMN('v-baza'!C:C)-1,FALSE)</f>
        <v>#N/A</v>
      </c>
      <c r="C16" s="87" t="e">
        <f>VLOOKUP($A16,'v-baza'!$B$7:D$202,COLUMN('v-baza'!D:D)-1,FALSE)</f>
        <v>#N/A</v>
      </c>
      <c r="D16" s="87" t="e">
        <f>VLOOKUP($A16,'v-baza'!$B$7:E$202,COLUMN('v-baza'!E:E)-1,FALSE)</f>
        <v>#N/A</v>
      </c>
      <c r="E16" s="87" t="e">
        <f>VLOOKUP($A16,'v-baza'!$B$7:F$202,COLUMN('v-baza'!F:F)-1,FALSE)</f>
        <v>#N/A</v>
      </c>
      <c r="F16" s="87" t="e">
        <f>VLOOKUP($A16,'v-baza'!$B$7:G$202,COLUMN('v-baza'!G:G)-1,FALSE)</f>
        <v>#N/A</v>
      </c>
      <c r="G16" s="87" t="e">
        <f>VLOOKUP($A16,'v-baza'!$B$7:H$202,COLUMN('v-baza'!H:H)-1,FALSE)</f>
        <v>#N/A</v>
      </c>
      <c r="H16" s="87" t="e">
        <f>VLOOKUP($A16,'v-baza'!$B$7:I$202,COLUMN('v-baza'!I:I)-1,FALSE)</f>
        <v>#N/A</v>
      </c>
      <c r="I16" t="e">
        <f>VLOOKUP($A16,'v-baza'!$B$7:J$202,COLUMN('v-baza'!J:J)-1,FALSE)</f>
        <v>#N/A</v>
      </c>
      <c r="J16" t="e">
        <f>VLOOKUP($A16,'v-baza'!$B$7:K$202,COLUMN('v-baza'!K:K)-1,FALSE)</f>
        <v>#N/A</v>
      </c>
      <c r="K16" s="51" t="e">
        <f>VLOOKUP($A16,'v-baza'!$B$7:L$202,COLUMN('v-baza'!L:L)-1,FALSE)</f>
        <v>#N/A</v>
      </c>
    </row>
    <row r="17" spans="1:11" ht="12.75">
      <c r="A17">
        <v>12</v>
      </c>
      <c r="B17" s="87" t="e">
        <f>VLOOKUP($A17,'v-baza'!$B$7:C$202,COLUMN('v-baza'!C:C)-1,FALSE)</f>
        <v>#N/A</v>
      </c>
      <c r="C17" s="87" t="e">
        <f>VLOOKUP($A17,'v-baza'!$B$7:D$202,COLUMN('v-baza'!D:D)-1,FALSE)</f>
        <v>#N/A</v>
      </c>
      <c r="D17" s="87" t="e">
        <f>VLOOKUP($A17,'v-baza'!$B$7:E$202,COLUMN('v-baza'!E:E)-1,FALSE)</f>
        <v>#N/A</v>
      </c>
      <c r="E17" s="87" t="e">
        <f>VLOOKUP($A17,'v-baza'!$B$7:F$202,COLUMN('v-baza'!F:F)-1,FALSE)</f>
        <v>#N/A</v>
      </c>
      <c r="F17" s="87" t="e">
        <f>VLOOKUP($A17,'v-baza'!$B$7:G$202,COLUMN('v-baza'!G:G)-1,FALSE)</f>
        <v>#N/A</v>
      </c>
      <c r="G17" s="87" t="e">
        <f>VLOOKUP($A17,'v-baza'!$B$7:H$202,COLUMN('v-baza'!H:H)-1,FALSE)</f>
        <v>#N/A</v>
      </c>
      <c r="H17" s="87" t="e">
        <f>VLOOKUP($A17,'v-baza'!$B$7:I$202,COLUMN('v-baza'!I:I)-1,FALSE)</f>
        <v>#N/A</v>
      </c>
      <c r="I17" t="e">
        <f>VLOOKUP($A17,'v-baza'!$B$7:J$202,COLUMN('v-baza'!J:J)-1,FALSE)</f>
        <v>#N/A</v>
      </c>
      <c r="J17" t="e">
        <f>VLOOKUP($A17,'v-baza'!$B$7:K$202,COLUMN('v-baza'!K:K)-1,FALSE)</f>
        <v>#N/A</v>
      </c>
      <c r="K17" s="51" t="e">
        <f>VLOOKUP($A17,'v-baza'!$B$7:L$202,COLUMN('v-baza'!L:L)-1,FALSE)</f>
        <v>#N/A</v>
      </c>
    </row>
    <row r="18" spans="1:11" ht="12.75">
      <c r="A18">
        <v>13</v>
      </c>
      <c r="B18" s="87" t="e">
        <f>VLOOKUP($A18,'v-baza'!$B$7:C$202,COLUMN('v-baza'!C:C)-1,FALSE)</f>
        <v>#N/A</v>
      </c>
      <c r="C18" s="87" t="e">
        <f>VLOOKUP($A18,'v-baza'!$B$7:D$202,COLUMN('v-baza'!D:D)-1,FALSE)</f>
        <v>#N/A</v>
      </c>
      <c r="D18" s="87" t="e">
        <f>VLOOKUP($A18,'v-baza'!$B$7:E$202,COLUMN('v-baza'!E:E)-1,FALSE)</f>
        <v>#N/A</v>
      </c>
      <c r="E18" s="87" t="e">
        <f>VLOOKUP($A18,'v-baza'!$B$7:F$202,COLUMN('v-baza'!F:F)-1,FALSE)</f>
        <v>#N/A</v>
      </c>
      <c r="F18" s="87" t="e">
        <f>VLOOKUP($A18,'v-baza'!$B$7:G$202,COLUMN('v-baza'!G:G)-1,FALSE)</f>
        <v>#N/A</v>
      </c>
      <c r="G18" s="87" t="e">
        <f>VLOOKUP($A18,'v-baza'!$B$7:H$202,COLUMN('v-baza'!H:H)-1,FALSE)</f>
        <v>#N/A</v>
      </c>
      <c r="H18" s="87" t="e">
        <f>VLOOKUP($A18,'v-baza'!$B$7:I$202,COLUMN('v-baza'!I:I)-1,FALSE)</f>
        <v>#N/A</v>
      </c>
      <c r="I18" t="e">
        <f>VLOOKUP($A18,'v-baza'!$B$7:J$202,COLUMN('v-baza'!J:J)-1,FALSE)</f>
        <v>#N/A</v>
      </c>
      <c r="J18" t="e">
        <f>VLOOKUP($A18,'v-baza'!$B$7:K$202,COLUMN('v-baza'!K:K)-1,FALSE)</f>
        <v>#N/A</v>
      </c>
      <c r="K18" s="51" t="e">
        <f>VLOOKUP($A18,'v-baza'!$B$7:L$202,COLUMN('v-baza'!L:L)-1,FALSE)</f>
        <v>#N/A</v>
      </c>
    </row>
    <row r="19" spans="1:11" ht="12.75">
      <c r="A19">
        <v>14</v>
      </c>
      <c r="B19" s="87" t="e">
        <f>VLOOKUP($A19,'v-baza'!$B$7:C$202,COLUMN('v-baza'!C:C)-1,FALSE)</f>
        <v>#N/A</v>
      </c>
      <c r="C19" s="87" t="e">
        <f>VLOOKUP($A19,'v-baza'!$B$7:D$202,COLUMN('v-baza'!D:D)-1,FALSE)</f>
        <v>#N/A</v>
      </c>
      <c r="D19" s="87" t="e">
        <f>VLOOKUP($A19,'v-baza'!$B$7:E$202,COLUMN('v-baza'!E:E)-1,FALSE)</f>
        <v>#N/A</v>
      </c>
      <c r="E19" s="87" t="e">
        <f>VLOOKUP($A19,'v-baza'!$B$7:F$202,COLUMN('v-baza'!F:F)-1,FALSE)</f>
        <v>#N/A</v>
      </c>
      <c r="F19" s="87" t="e">
        <f>VLOOKUP($A19,'v-baza'!$B$7:G$202,COLUMN('v-baza'!G:G)-1,FALSE)</f>
        <v>#N/A</v>
      </c>
      <c r="G19" s="87" t="e">
        <f>VLOOKUP($A19,'v-baza'!$B$7:H$202,COLUMN('v-baza'!H:H)-1,FALSE)</f>
        <v>#N/A</v>
      </c>
      <c r="H19" s="87" t="e">
        <f>VLOOKUP($A19,'v-baza'!$B$7:I$202,COLUMN('v-baza'!I:I)-1,FALSE)</f>
        <v>#N/A</v>
      </c>
      <c r="I19" t="e">
        <f>VLOOKUP($A19,'v-baza'!$B$7:J$202,COLUMN('v-baza'!J:J)-1,FALSE)</f>
        <v>#N/A</v>
      </c>
      <c r="J19" t="e">
        <f>VLOOKUP($A19,'v-baza'!$B$7:K$202,COLUMN('v-baza'!K:K)-1,FALSE)</f>
        <v>#N/A</v>
      </c>
      <c r="K19" s="51" t="e">
        <f>VLOOKUP($A19,'v-baza'!$B$7:L$202,COLUMN('v-baza'!L:L)-1,FALSE)</f>
        <v>#N/A</v>
      </c>
    </row>
    <row r="20" spans="1:11" ht="12.75">
      <c r="A20">
        <v>15</v>
      </c>
      <c r="B20" s="87" t="e">
        <f>VLOOKUP($A20,'v-baza'!$B$7:C$202,COLUMN('v-baza'!C:C)-1,FALSE)</f>
        <v>#N/A</v>
      </c>
      <c r="C20" s="87" t="e">
        <f>VLOOKUP($A20,'v-baza'!$B$7:D$202,COLUMN('v-baza'!D:D)-1,FALSE)</f>
        <v>#N/A</v>
      </c>
      <c r="D20" s="87" t="e">
        <f>VLOOKUP($A20,'v-baza'!$B$7:E$202,COLUMN('v-baza'!E:E)-1,FALSE)</f>
        <v>#N/A</v>
      </c>
      <c r="E20" s="87" t="e">
        <f>VLOOKUP($A20,'v-baza'!$B$7:F$202,COLUMN('v-baza'!F:F)-1,FALSE)</f>
        <v>#N/A</v>
      </c>
      <c r="F20" s="87" t="e">
        <f>VLOOKUP($A20,'v-baza'!$B$7:G$202,COLUMN('v-baza'!G:G)-1,FALSE)</f>
        <v>#N/A</v>
      </c>
      <c r="G20" s="87" t="e">
        <f>VLOOKUP($A20,'v-baza'!$B$7:H$202,COLUMN('v-baza'!H:H)-1,FALSE)</f>
        <v>#N/A</v>
      </c>
      <c r="H20" s="87" t="e">
        <f>VLOOKUP($A20,'v-baza'!$B$7:I$202,COLUMN('v-baza'!I:I)-1,FALSE)</f>
        <v>#N/A</v>
      </c>
      <c r="I20" t="e">
        <f>VLOOKUP($A20,'v-baza'!$B$7:J$202,COLUMN('v-baza'!J:J)-1,FALSE)</f>
        <v>#N/A</v>
      </c>
      <c r="J20" t="e">
        <f>VLOOKUP($A20,'v-baza'!$B$7:K$202,COLUMN('v-baza'!K:K)-1,FALSE)</f>
        <v>#N/A</v>
      </c>
      <c r="K20" s="51" t="e">
        <f>VLOOKUP($A20,'v-baza'!$B$7:L$202,COLUMN('v-baza'!L:L)-1,FALSE)</f>
        <v>#N/A</v>
      </c>
    </row>
    <row r="21" spans="1:11" ht="12.75">
      <c r="A21">
        <v>16</v>
      </c>
      <c r="B21" s="87" t="e">
        <f>VLOOKUP($A21,'v-baza'!$B$7:C$202,COLUMN('v-baza'!C:C)-1,FALSE)</f>
        <v>#N/A</v>
      </c>
      <c r="C21" s="87" t="e">
        <f>VLOOKUP($A21,'v-baza'!$B$7:D$202,COLUMN('v-baza'!D:D)-1,FALSE)</f>
        <v>#N/A</v>
      </c>
      <c r="D21" s="87" t="e">
        <f>VLOOKUP($A21,'v-baza'!$B$7:E$202,COLUMN('v-baza'!E:E)-1,FALSE)</f>
        <v>#N/A</v>
      </c>
      <c r="E21" s="87" t="e">
        <f>VLOOKUP($A21,'v-baza'!$B$7:F$202,COLUMN('v-baza'!F:F)-1,FALSE)</f>
        <v>#N/A</v>
      </c>
      <c r="F21" s="87" t="e">
        <f>VLOOKUP($A21,'v-baza'!$B$7:G$202,COLUMN('v-baza'!G:G)-1,FALSE)</f>
        <v>#N/A</v>
      </c>
      <c r="G21" s="87" t="e">
        <f>VLOOKUP($A21,'v-baza'!$B$7:H$202,COLUMN('v-baza'!H:H)-1,FALSE)</f>
        <v>#N/A</v>
      </c>
      <c r="H21" s="87" t="e">
        <f>VLOOKUP($A21,'v-baza'!$B$7:I$202,COLUMN('v-baza'!I:I)-1,FALSE)</f>
        <v>#N/A</v>
      </c>
      <c r="I21" t="e">
        <f>VLOOKUP($A21,'v-baza'!$B$7:J$202,COLUMN('v-baza'!J:J)-1,FALSE)</f>
        <v>#N/A</v>
      </c>
      <c r="J21" t="e">
        <f>VLOOKUP($A21,'v-baza'!$B$7:K$202,COLUMN('v-baza'!K:K)-1,FALSE)</f>
        <v>#N/A</v>
      </c>
      <c r="K21" s="51" t="e">
        <f>VLOOKUP($A21,'v-baza'!$B$7:L$202,COLUMN('v-baza'!L:L)-1,FALSE)</f>
        <v>#N/A</v>
      </c>
    </row>
    <row r="22" spans="1:11" ht="12.75">
      <c r="A22">
        <v>17</v>
      </c>
      <c r="B22" s="87" t="e">
        <f>VLOOKUP($A22,'v-baza'!$B$7:C$202,COLUMN('v-baza'!C:C)-1,FALSE)</f>
        <v>#N/A</v>
      </c>
      <c r="C22" s="87" t="e">
        <f>VLOOKUP($A22,'v-baza'!$B$7:D$202,COLUMN('v-baza'!D:D)-1,FALSE)</f>
        <v>#N/A</v>
      </c>
      <c r="D22" s="87" t="e">
        <f>VLOOKUP($A22,'v-baza'!$B$7:E$202,COLUMN('v-baza'!E:E)-1,FALSE)</f>
        <v>#N/A</v>
      </c>
      <c r="E22" s="87" t="e">
        <f>VLOOKUP($A22,'v-baza'!$B$7:F$202,COLUMN('v-baza'!F:F)-1,FALSE)</f>
        <v>#N/A</v>
      </c>
      <c r="F22" s="87" t="e">
        <f>VLOOKUP($A22,'v-baza'!$B$7:G$202,COLUMN('v-baza'!G:G)-1,FALSE)</f>
        <v>#N/A</v>
      </c>
      <c r="G22" s="87" t="e">
        <f>VLOOKUP($A22,'v-baza'!$B$7:H$202,COLUMN('v-baza'!H:H)-1,FALSE)</f>
        <v>#N/A</v>
      </c>
      <c r="H22" s="87" t="e">
        <f>VLOOKUP($A22,'v-baza'!$B$7:I$202,COLUMN('v-baza'!I:I)-1,FALSE)</f>
        <v>#N/A</v>
      </c>
      <c r="I22" t="e">
        <f>VLOOKUP($A22,'v-baza'!$B$7:J$202,COLUMN('v-baza'!J:J)-1,FALSE)</f>
        <v>#N/A</v>
      </c>
      <c r="J22" t="e">
        <f>VLOOKUP($A22,'v-baza'!$B$7:K$202,COLUMN('v-baza'!K:K)-1,FALSE)</f>
        <v>#N/A</v>
      </c>
      <c r="K22" s="51" t="e">
        <f>VLOOKUP($A22,'v-baza'!$B$7:L$202,COLUMN('v-baza'!L:L)-1,FALSE)</f>
        <v>#N/A</v>
      </c>
    </row>
    <row r="23" spans="1:11" ht="12.75">
      <c r="A23">
        <v>18</v>
      </c>
      <c r="B23" s="87" t="e">
        <f>VLOOKUP($A23,'v-baza'!$B$7:C$202,COLUMN('v-baza'!C:C)-1,FALSE)</f>
        <v>#N/A</v>
      </c>
      <c r="C23" s="87" t="e">
        <f>VLOOKUP($A23,'v-baza'!$B$7:D$202,COLUMN('v-baza'!D:D)-1,FALSE)</f>
        <v>#N/A</v>
      </c>
      <c r="D23" s="87" t="e">
        <f>VLOOKUP($A23,'v-baza'!$B$7:E$202,COLUMN('v-baza'!E:E)-1,FALSE)</f>
        <v>#N/A</v>
      </c>
      <c r="E23" s="87" t="e">
        <f>VLOOKUP($A23,'v-baza'!$B$7:F$202,COLUMN('v-baza'!F:F)-1,FALSE)</f>
        <v>#N/A</v>
      </c>
      <c r="F23" s="87" t="e">
        <f>VLOOKUP($A23,'v-baza'!$B$7:G$202,COLUMN('v-baza'!G:G)-1,FALSE)</f>
        <v>#N/A</v>
      </c>
      <c r="G23" s="87" t="e">
        <f>VLOOKUP($A23,'v-baza'!$B$7:H$202,COLUMN('v-baza'!H:H)-1,FALSE)</f>
        <v>#N/A</v>
      </c>
      <c r="H23" s="87" t="e">
        <f>VLOOKUP($A23,'v-baza'!$B$7:I$202,COLUMN('v-baza'!I:I)-1,FALSE)</f>
        <v>#N/A</v>
      </c>
      <c r="I23" t="e">
        <f>VLOOKUP($A23,'v-baza'!$B$7:J$202,COLUMN('v-baza'!J:J)-1,FALSE)</f>
        <v>#N/A</v>
      </c>
      <c r="J23" t="e">
        <f>VLOOKUP($A23,'v-baza'!$B$7:K$202,COLUMN('v-baza'!K:K)-1,FALSE)</f>
        <v>#N/A</v>
      </c>
      <c r="K23" s="51" t="e">
        <f>VLOOKUP($A23,'v-baza'!$B$7:L$202,COLUMN('v-baza'!L:L)-1,FALSE)</f>
        <v>#N/A</v>
      </c>
    </row>
    <row r="24" spans="1:11" ht="12.75">
      <c r="A24">
        <v>19</v>
      </c>
      <c r="B24" s="87" t="e">
        <f>VLOOKUP($A24,'v-baza'!$B$7:C$202,COLUMN('v-baza'!C:C)-1,FALSE)</f>
        <v>#N/A</v>
      </c>
      <c r="C24" s="87" t="e">
        <f>VLOOKUP($A24,'v-baza'!$B$7:D$202,COLUMN('v-baza'!D:D)-1,FALSE)</f>
        <v>#N/A</v>
      </c>
      <c r="D24" s="87" t="e">
        <f>VLOOKUP($A24,'v-baza'!$B$7:E$202,COLUMN('v-baza'!E:E)-1,FALSE)</f>
        <v>#N/A</v>
      </c>
      <c r="E24" s="87" t="e">
        <f>VLOOKUP($A24,'v-baza'!$B$7:F$202,COLUMN('v-baza'!F:F)-1,FALSE)</f>
        <v>#N/A</v>
      </c>
      <c r="F24" s="87" t="e">
        <f>VLOOKUP($A24,'v-baza'!$B$7:G$202,COLUMN('v-baza'!G:G)-1,FALSE)</f>
        <v>#N/A</v>
      </c>
      <c r="G24" s="87" t="e">
        <f>VLOOKUP($A24,'v-baza'!$B$7:H$202,COLUMN('v-baza'!H:H)-1,FALSE)</f>
        <v>#N/A</v>
      </c>
      <c r="H24" s="87" t="e">
        <f>VLOOKUP($A24,'v-baza'!$B$7:I$202,COLUMN('v-baza'!I:I)-1,FALSE)</f>
        <v>#N/A</v>
      </c>
      <c r="I24" t="e">
        <f>VLOOKUP($A24,'v-baza'!$B$7:J$202,COLUMN('v-baza'!J:J)-1,FALSE)</f>
        <v>#N/A</v>
      </c>
      <c r="J24" t="e">
        <f>VLOOKUP($A24,'v-baza'!$B$7:K$202,COLUMN('v-baza'!K:K)-1,FALSE)</f>
        <v>#N/A</v>
      </c>
      <c r="K24" s="51" t="e">
        <f>VLOOKUP($A24,'v-baza'!$B$7:L$202,COLUMN('v-baza'!L:L)-1,FALSE)</f>
        <v>#N/A</v>
      </c>
    </row>
    <row r="25" spans="1:11" ht="12.75">
      <c r="A25">
        <v>20</v>
      </c>
      <c r="B25" s="87" t="e">
        <f>VLOOKUP($A25,'v-baza'!$B$7:C$202,COLUMN('v-baza'!C:C)-1,FALSE)</f>
        <v>#N/A</v>
      </c>
      <c r="C25" s="87" t="e">
        <f>VLOOKUP($A25,'v-baza'!$B$7:D$202,COLUMN('v-baza'!D:D)-1,FALSE)</f>
        <v>#N/A</v>
      </c>
      <c r="D25" s="87" t="e">
        <f>VLOOKUP($A25,'v-baza'!$B$7:E$202,COLUMN('v-baza'!E:E)-1,FALSE)</f>
        <v>#N/A</v>
      </c>
      <c r="E25" s="87" t="e">
        <f>VLOOKUP($A25,'v-baza'!$B$7:F$202,COLUMN('v-baza'!F:F)-1,FALSE)</f>
        <v>#N/A</v>
      </c>
      <c r="F25" s="87" t="e">
        <f>VLOOKUP($A25,'v-baza'!$B$7:G$202,COLUMN('v-baza'!G:G)-1,FALSE)</f>
        <v>#N/A</v>
      </c>
      <c r="G25" s="87" t="e">
        <f>VLOOKUP($A25,'v-baza'!$B$7:H$202,COLUMN('v-baza'!H:H)-1,FALSE)</f>
        <v>#N/A</v>
      </c>
      <c r="H25" s="87" t="e">
        <f>VLOOKUP($A25,'v-baza'!$B$7:I$202,COLUMN('v-baza'!I:I)-1,FALSE)</f>
        <v>#N/A</v>
      </c>
      <c r="I25" t="e">
        <f>VLOOKUP($A25,'v-baza'!$B$7:J$202,COLUMN('v-baza'!J:J)-1,FALSE)</f>
        <v>#N/A</v>
      </c>
      <c r="J25" t="e">
        <f>VLOOKUP($A25,'v-baza'!$B$7:K$202,COLUMN('v-baza'!K:K)-1,FALSE)</f>
        <v>#N/A</v>
      </c>
      <c r="K25" s="51" t="e">
        <f>VLOOKUP($A25,'v-baza'!$B$7:L$202,COLUMN('v-baza'!L:L)-1,FALSE)</f>
        <v>#N/A</v>
      </c>
    </row>
    <row r="26" spans="1:11" ht="12.75">
      <c r="A26">
        <v>21</v>
      </c>
      <c r="B26" s="87" t="e">
        <f>VLOOKUP($A26,'v-baza'!$B$7:C$202,COLUMN('v-baza'!C:C)-1,FALSE)</f>
        <v>#N/A</v>
      </c>
      <c r="C26" s="87" t="e">
        <f>VLOOKUP($A26,'v-baza'!$B$7:D$202,COLUMN('v-baza'!D:D)-1,FALSE)</f>
        <v>#N/A</v>
      </c>
      <c r="D26" s="87" t="e">
        <f>VLOOKUP($A26,'v-baza'!$B$7:E$202,COLUMN('v-baza'!E:E)-1,FALSE)</f>
        <v>#N/A</v>
      </c>
      <c r="E26" s="87" t="e">
        <f>VLOOKUP($A26,'v-baza'!$B$7:F$202,COLUMN('v-baza'!F:F)-1,FALSE)</f>
        <v>#N/A</v>
      </c>
      <c r="F26" s="87" t="e">
        <f>VLOOKUP($A26,'v-baza'!$B$7:G$202,COLUMN('v-baza'!G:G)-1,FALSE)</f>
        <v>#N/A</v>
      </c>
      <c r="G26" s="87" t="e">
        <f>VLOOKUP($A26,'v-baza'!$B$7:H$202,COLUMN('v-baza'!H:H)-1,FALSE)</f>
        <v>#N/A</v>
      </c>
      <c r="H26" s="87" t="e">
        <f>VLOOKUP($A26,'v-baza'!$B$7:I$202,COLUMN('v-baza'!I:I)-1,FALSE)</f>
        <v>#N/A</v>
      </c>
      <c r="I26" t="e">
        <f>VLOOKUP($A26,'v-baza'!$B$7:J$202,COLUMN('v-baza'!J:J)-1,FALSE)</f>
        <v>#N/A</v>
      </c>
      <c r="J26" t="e">
        <f>VLOOKUP($A26,'v-baza'!$B$7:K$202,COLUMN('v-baza'!K:K)-1,FALSE)</f>
        <v>#N/A</v>
      </c>
      <c r="K26" s="51" t="e">
        <f>VLOOKUP($A26,'v-baza'!$B$7:L$202,COLUMN('v-baza'!L:L)-1,FALSE)</f>
        <v>#N/A</v>
      </c>
    </row>
    <row r="27" spans="1:11" ht="12.75">
      <c r="A27">
        <v>22</v>
      </c>
      <c r="B27" s="87" t="e">
        <f>VLOOKUP($A27,'v-baza'!$B$7:C$202,COLUMN('v-baza'!C:C)-1,FALSE)</f>
        <v>#N/A</v>
      </c>
      <c r="C27" s="87" t="e">
        <f>VLOOKUP($A27,'v-baza'!$B$7:D$202,COLUMN('v-baza'!D:D)-1,FALSE)</f>
        <v>#N/A</v>
      </c>
      <c r="D27" s="87" t="e">
        <f>VLOOKUP($A27,'v-baza'!$B$7:E$202,COLUMN('v-baza'!E:E)-1,FALSE)</f>
        <v>#N/A</v>
      </c>
      <c r="E27" s="87" t="e">
        <f>VLOOKUP($A27,'v-baza'!$B$7:F$202,COLUMN('v-baza'!F:F)-1,FALSE)</f>
        <v>#N/A</v>
      </c>
      <c r="F27" s="87" t="e">
        <f>VLOOKUP($A27,'v-baza'!$B$7:G$202,COLUMN('v-baza'!G:G)-1,FALSE)</f>
        <v>#N/A</v>
      </c>
      <c r="G27" s="87" t="e">
        <f>VLOOKUP($A27,'v-baza'!$B$7:H$202,COLUMN('v-baza'!H:H)-1,FALSE)</f>
        <v>#N/A</v>
      </c>
      <c r="H27" s="87" t="e">
        <f>VLOOKUP($A27,'v-baza'!$B$7:I$202,COLUMN('v-baza'!I:I)-1,FALSE)</f>
        <v>#N/A</v>
      </c>
      <c r="I27" t="e">
        <f>VLOOKUP($A27,'v-baza'!$B$7:J$202,COLUMN('v-baza'!J:J)-1,FALSE)</f>
        <v>#N/A</v>
      </c>
      <c r="J27" t="e">
        <f>VLOOKUP($A27,'v-baza'!$B$7:K$202,COLUMN('v-baza'!K:K)-1,FALSE)</f>
        <v>#N/A</v>
      </c>
      <c r="K27" s="51" t="e">
        <f>VLOOKUP($A27,'v-baza'!$B$7:L$202,COLUMN('v-baza'!L:L)-1,FALSE)</f>
        <v>#N/A</v>
      </c>
    </row>
    <row r="28" spans="1:11" ht="12.75">
      <c r="A28">
        <v>23</v>
      </c>
      <c r="B28" s="87" t="e">
        <f>VLOOKUP($A28,'v-baza'!$B$7:C$202,COLUMN('v-baza'!C:C)-1,FALSE)</f>
        <v>#N/A</v>
      </c>
      <c r="C28" s="87" t="e">
        <f>VLOOKUP($A28,'v-baza'!$B$7:D$202,COLUMN('v-baza'!D:D)-1,FALSE)</f>
        <v>#N/A</v>
      </c>
      <c r="D28" s="87" t="e">
        <f>VLOOKUP($A28,'v-baza'!$B$7:E$202,COLUMN('v-baza'!E:E)-1,FALSE)</f>
        <v>#N/A</v>
      </c>
      <c r="E28" s="87" t="e">
        <f>VLOOKUP($A28,'v-baza'!$B$7:F$202,COLUMN('v-baza'!F:F)-1,FALSE)</f>
        <v>#N/A</v>
      </c>
      <c r="F28" s="87" t="e">
        <f>VLOOKUP($A28,'v-baza'!$B$7:G$202,COLUMN('v-baza'!G:G)-1,FALSE)</f>
        <v>#N/A</v>
      </c>
      <c r="G28" s="87" t="e">
        <f>VLOOKUP($A28,'v-baza'!$B$7:H$202,COLUMN('v-baza'!H:H)-1,FALSE)</f>
        <v>#N/A</v>
      </c>
      <c r="H28" s="87" t="e">
        <f>VLOOKUP($A28,'v-baza'!$B$7:I$202,COLUMN('v-baza'!I:I)-1,FALSE)</f>
        <v>#N/A</v>
      </c>
      <c r="I28" t="e">
        <f>VLOOKUP($A28,'v-baza'!$B$7:J$202,COLUMN('v-baza'!J:J)-1,FALSE)</f>
        <v>#N/A</v>
      </c>
      <c r="J28" t="e">
        <f>VLOOKUP($A28,'v-baza'!$B$7:K$202,COLUMN('v-baza'!K:K)-1,FALSE)</f>
        <v>#N/A</v>
      </c>
      <c r="K28" s="51" t="e">
        <f>VLOOKUP($A28,'v-baza'!$B$7:L$202,COLUMN('v-baza'!L:L)-1,FALSE)</f>
        <v>#N/A</v>
      </c>
    </row>
    <row r="29" spans="1:11" ht="12.75">
      <c r="A29">
        <v>24</v>
      </c>
      <c r="B29" s="87" t="e">
        <f>VLOOKUP($A29,'v-baza'!$B$7:C$202,COLUMN('v-baza'!C:C)-1,FALSE)</f>
        <v>#N/A</v>
      </c>
      <c r="C29" s="87" t="e">
        <f>VLOOKUP($A29,'v-baza'!$B$7:D$202,COLUMN('v-baza'!D:D)-1,FALSE)</f>
        <v>#N/A</v>
      </c>
      <c r="D29" s="87" t="e">
        <f>VLOOKUP($A29,'v-baza'!$B$7:E$202,COLUMN('v-baza'!E:E)-1,FALSE)</f>
        <v>#N/A</v>
      </c>
      <c r="E29" s="87" t="e">
        <f>VLOOKUP($A29,'v-baza'!$B$7:F$202,COLUMN('v-baza'!F:F)-1,FALSE)</f>
        <v>#N/A</v>
      </c>
      <c r="F29" s="87" t="e">
        <f>VLOOKUP($A29,'v-baza'!$B$7:G$202,COLUMN('v-baza'!G:G)-1,FALSE)</f>
        <v>#N/A</v>
      </c>
      <c r="G29" s="87" t="e">
        <f>VLOOKUP($A29,'v-baza'!$B$7:H$202,COLUMN('v-baza'!H:H)-1,FALSE)</f>
        <v>#N/A</v>
      </c>
      <c r="H29" s="87" t="e">
        <f>VLOOKUP($A29,'v-baza'!$B$7:I$202,COLUMN('v-baza'!I:I)-1,FALSE)</f>
        <v>#N/A</v>
      </c>
      <c r="I29" t="e">
        <f>VLOOKUP($A29,'v-baza'!$B$7:J$202,COLUMN('v-baza'!J:J)-1,FALSE)</f>
        <v>#N/A</v>
      </c>
      <c r="J29" t="e">
        <f>VLOOKUP($A29,'v-baza'!$B$7:K$202,COLUMN('v-baza'!K:K)-1,FALSE)</f>
        <v>#N/A</v>
      </c>
      <c r="K29" s="51" t="e">
        <f>VLOOKUP($A29,'v-baza'!$B$7:L$202,COLUMN('v-baza'!L:L)-1,FALSE)</f>
        <v>#N/A</v>
      </c>
    </row>
    <row r="30" spans="1:11" ht="12.75">
      <c r="A30">
        <v>25</v>
      </c>
      <c r="B30" s="87" t="e">
        <f>VLOOKUP($A30,'v-baza'!$B$7:C$202,COLUMN('v-baza'!C:C)-1,FALSE)</f>
        <v>#N/A</v>
      </c>
      <c r="C30" s="87" t="e">
        <f>VLOOKUP($A30,'v-baza'!$B$7:D$202,COLUMN('v-baza'!D:D)-1,FALSE)</f>
        <v>#N/A</v>
      </c>
      <c r="D30" s="87" t="e">
        <f>VLOOKUP($A30,'v-baza'!$B$7:E$202,COLUMN('v-baza'!E:E)-1,FALSE)</f>
        <v>#N/A</v>
      </c>
      <c r="E30" s="87" t="e">
        <f>VLOOKUP($A30,'v-baza'!$B$7:F$202,COLUMN('v-baza'!F:F)-1,FALSE)</f>
        <v>#N/A</v>
      </c>
      <c r="F30" s="87" t="e">
        <f>VLOOKUP($A30,'v-baza'!$B$7:G$202,COLUMN('v-baza'!G:G)-1,FALSE)</f>
        <v>#N/A</v>
      </c>
      <c r="G30" s="87" t="e">
        <f>VLOOKUP($A30,'v-baza'!$B$7:H$202,COLUMN('v-baza'!H:H)-1,FALSE)</f>
        <v>#N/A</v>
      </c>
      <c r="H30" s="87" t="e">
        <f>VLOOKUP($A30,'v-baza'!$B$7:I$202,COLUMN('v-baza'!I:I)-1,FALSE)</f>
        <v>#N/A</v>
      </c>
      <c r="I30" t="e">
        <f>VLOOKUP($A30,'v-baza'!$B$7:J$202,COLUMN('v-baza'!J:J)-1,FALSE)</f>
        <v>#N/A</v>
      </c>
      <c r="J30" t="e">
        <f>VLOOKUP($A30,'v-baza'!$B$7:K$202,COLUMN('v-baza'!K:K)-1,FALSE)</f>
        <v>#N/A</v>
      </c>
      <c r="K30" s="51" t="e">
        <f>VLOOKUP($A30,'v-baza'!$B$7:L$202,COLUMN('v-baza'!L:L)-1,FALSE)</f>
        <v>#N/A</v>
      </c>
    </row>
    <row r="31" spans="1:11" ht="12.75">
      <c r="A31">
        <v>26</v>
      </c>
      <c r="B31" s="87" t="e">
        <f>VLOOKUP($A31,'v-baza'!$B$7:C$202,COLUMN('v-baza'!C:C)-1,FALSE)</f>
        <v>#N/A</v>
      </c>
      <c r="C31" s="87" t="e">
        <f>VLOOKUP($A31,'v-baza'!$B$7:D$202,COLUMN('v-baza'!D:D)-1,FALSE)</f>
        <v>#N/A</v>
      </c>
      <c r="D31" s="87" t="e">
        <f>VLOOKUP($A31,'v-baza'!$B$7:E$202,COLUMN('v-baza'!E:E)-1,FALSE)</f>
        <v>#N/A</v>
      </c>
      <c r="E31" s="87" t="e">
        <f>VLOOKUP($A31,'v-baza'!$B$7:F$202,COLUMN('v-baza'!F:F)-1,FALSE)</f>
        <v>#N/A</v>
      </c>
      <c r="F31" s="87" t="e">
        <f>VLOOKUP($A31,'v-baza'!$B$7:G$202,COLUMN('v-baza'!G:G)-1,FALSE)</f>
        <v>#N/A</v>
      </c>
      <c r="G31" s="87" t="e">
        <f>VLOOKUP($A31,'v-baza'!$B$7:H$202,COLUMN('v-baza'!H:H)-1,FALSE)</f>
        <v>#N/A</v>
      </c>
      <c r="H31" s="87" t="e">
        <f>VLOOKUP($A31,'v-baza'!$B$7:I$202,COLUMN('v-baza'!I:I)-1,FALSE)</f>
        <v>#N/A</v>
      </c>
      <c r="I31" t="e">
        <f>VLOOKUP($A31,'v-baza'!$B$7:J$202,COLUMN('v-baza'!J:J)-1,FALSE)</f>
        <v>#N/A</v>
      </c>
      <c r="J31" t="e">
        <f>VLOOKUP($A31,'v-baza'!$B$7:K$202,COLUMN('v-baza'!K:K)-1,FALSE)</f>
        <v>#N/A</v>
      </c>
      <c r="K31" s="51" t="e">
        <f>VLOOKUP($A31,'v-baza'!$B$7:L$202,COLUMN('v-baza'!L:L)-1,FALSE)</f>
        <v>#N/A</v>
      </c>
    </row>
    <row r="32" spans="1:11" ht="12.75">
      <c r="A32">
        <v>27</v>
      </c>
      <c r="B32" s="87" t="e">
        <f>VLOOKUP($A32,'v-baza'!$B$7:C$202,COLUMN('v-baza'!C:C)-1,FALSE)</f>
        <v>#N/A</v>
      </c>
      <c r="C32" s="87" t="e">
        <f>VLOOKUP($A32,'v-baza'!$B$7:D$202,COLUMN('v-baza'!D:D)-1,FALSE)</f>
        <v>#N/A</v>
      </c>
      <c r="D32" s="87" t="e">
        <f>VLOOKUP($A32,'v-baza'!$B$7:E$202,COLUMN('v-baza'!E:E)-1,FALSE)</f>
        <v>#N/A</v>
      </c>
      <c r="E32" s="87" t="e">
        <f>VLOOKUP($A32,'v-baza'!$B$7:F$202,COLUMN('v-baza'!F:F)-1,FALSE)</f>
        <v>#N/A</v>
      </c>
      <c r="F32" s="87" t="e">
        <f>VLOOKUP($A32,'v-baza'!$B$7:G$202,COLUMN('v-baza'!G:G)-1,FALSE)</f>
        <v>#N/A</v>
      </c>
      <c r="G32" s="87" t="e">
        <f>VLOOKUP($A32,'v-baza'!$B$7:H$202,COLUMN('v-baza'!H:H)-1,FALSE)</f>
        <v>#N/A</v>
      </c>
      <c r="H32" s="87" t="e">
        <f>VLOOKUP($A32,'v-baza'!$B$7:I$202,COLUMN('v-baza'!I:I)-1,FALSE)</f>
        <v>#N/A</v>
      </c>
      <c r="I32" t="e">
        <f>VLOOKUP($A32,'v-baza'!$B$7:J$202,COLUMN('v-baza'!J:J)-1,FALSE)</f>
        <v>#N/A</v>
      </c>
      <c r="J32" t="e">
        <f>VLOOKUP($A32,'v-baza'!$B$7:K$202,COLUMN('v-baza'!K:K)-1,FALSE)</f>
        <v>#N/A</v>
      </c>
      <c r="K32" s="51" t="e">
        <f>VLOOKUP($A32,'v-baza'!$B$7:L$202,COLUMN('v-baza'!L:L)-1,FALSE)</f>
        <v>#N/A</v>
      </c>
    </row>
    <row r="33" spans="1:11" ht="12.75">
      <c r="A33">
        <v>28</v>
      </c>
      <c r="B33" s="87" t="e">
        <f>VLOOKUP($A33,'v-baza'!$B$7:C$202,COLUMN('v-baza'!C:C)-1,FALSE)</f>
        <v>#N/A</v>
      </c>
      <c r="C33" s="87" t="e">
        <f>VLOOKUP($A33,'v-baza'!$B$7:D$202,COLUMN('v-baza'!D:D)-1,FALSE)</f>
        <v>#N/A</v>
      </c>
      <c r="D33" s="87" t="e">
        <f>VLOOKUP($A33,'v-baza'!$B$7:E$202,COLUMN('v-baza'!E:E)-1,FALSE)</f>
        <v>#N/A</v>
      </c>
      <c r="E33" s="87" t="e">
        <f>VLOOKUP($A33,'v-baza'!$B$7:F$202,COLUMN('v-baza'!F:F)-1,FALSE)</f>
        <v>#N/A</v>
      </c>
      <c r="F33" s="87" t="e">
        <f>VLOOKUP($A33,'v-baza'!$B$7:G$202,COLUMN('v-baza'!G:G)-1,FALSE)</f>
        <v>#N/A</v>
      </c>
      <c r="G33" s="87" t="e">
        <f>VLOOKUP($A33,'v-baza'!$B$7:H$202,COLUMN('v-baza'!H:H)-1,FALSE)</f>
        <v>#N/A</v>
      </c>
      <c r="H33" s="87" t="e">
        <f>VLOOKUP($A33,'v-baza'!$B$7:I$202,COLUMN('v-baza'!I:I)-1,FALSE)</f>
        <v>#N/A</v>
      </c>
      <c r="I33" t="e">
        <f>VLOOKUP($A33,'v-baza'!$B$7:J$202,COLUMN('v-baza'!J:J)-1,FALSE)</f>
        <v>#N/A</v>
      </c>
      <c r="J33" t="e">
        <f>VLOOKUP($A33,'v-baza'!$B$7:K$202,COLUMN('v-baza'!K:K)-1,FALSE)</f>
        <v>#N/A</v>
      </c>
      <c r="K33" s="51" t="e">
        <f>VLOOKUP($A33,'v-baza'!$B$7:L$202,COLUMN('v-baza'!L:L)-1,FALSE)</f>
        <v>#N/A</v>
      </c>
    </row>
    <row r="34" spans="1:11" ht="12.75">
      <c r="A34">
        <v>29</v>
      </c>
      <c r="B34" s="87" t="e">
        <f>VLOOKUP($A34,'v-baza'!$B$7:C$202,COLUMN('v-baza'!C:C)-1,FALSE)</f>
        <v>#N/A</v>
      </c>
      <c r="C34" s="87" t="e">
        <f>VLOOKUP($A34,'v-baza'!$B$7:D$202,COLUMN('v-baza'!D:D)-1,FALSE)</f>
        <v>#N/A</v>
      </c>
      <c r="D34" s="87" t="e">
        <f>VLOOKUP($A34,'v-baza'!$B$7:E$202,COLUMN('v-baza'!E:E)-1,FALSE)</f>
        <v>#N/A</v>
      </c>
      <c r="E34" s="87" t="e">
        <f>VLOOKUP($A34,'v-baza'!$B$7:F$202,COLUMN('v-baza'!F:F)-1,FALSE)</f>
        <v>#N/A</v>
      </c>
      <c r="F34" s="87" t="e">
        <f>VLOOKUP($A34,'v-baza'!$B$7:G$202,COLUMN('v-baza'!G:G)-1,FALSE)</f>
        <v>#N/A</v>
      </c>
      <c r="G34" s="87" t="e">
        <f>VLOOKUP($A34,'v-baza'!$B$7:H$202,COLUMN('v-baza'!H:H)-1,FALSE)</f>
        <v>#N/A</v>
      </c>
      <c r="H34" s="87" t="e">
        <f>VLOOKUP($A34,'v-baza'!$B$7:I$202,COLUMN('v-baza'!I:I)-1,FALSE)</f>
        <v>#N/A</v>
      </c>
      <c r="I34" t="e">
        <f>VLOOKUP($A34,'v-baza'!$B$7:J$202,COLUMN('v-baza'!J:J)-1,FALSE)</f>
        <v>#N/A</v>
      </c>
      <c r="J34" t="e">
        <f>VLOOKUP($A34,'v-baza'!$B$7:K$202,COLUMN('v-baza'!K:K)-1,FALSE)</f>
        <v>#N/A</v>
      </c>
      <c r="K34" s="51" t="e">
        <f>VLOOKUP($A34,'v-baza'!$B$7:L$202,COLUMN('v-baza'!L:L)-1,FALSE)</f>
        <v>#N/A</v>
      </c>
    </row>
    <row r="35" spans="1:11" ht="12.75">
      <c r="A35">
        <v>30</v>
      </c>
      <c r="B35" s="87" t="e">
        <f>VLOOKUP($A35,'v-baza'!$B$7:C$202,COLUMN('v-baza'!C:C)-1,FALSE)</f>
        <v>#N/A</v>
      </c>
      <c r="C35" s="87" t="e">
        <f>VLOOKUP($A35,'v-baza'!$B$7:D$202,COLUMN('v-baza'!D:D)-1,FALSE)</f>
        <v>#N/A</v>
      </c>
      <c r="D35" s="87" t="e">
        <f>VLOOKUP($A35,'v-baza'!$B$7:E$202,COLUMN('v-baza'!E:E)-1,FALSE)</f>
        <v>#N/A</v>
      </c>
      <c r="E35" s="87" t="e">
        <f>VLOOKUP($A35,'v-baza'!$B$7:F$202,COLUMN('v-baza'!F:F)-1,FALSE)</f>
        <v>#N/A</v>
      </c>
      <c r="F35" s="87" t="e">
        <f>VLOOKUP($A35,'v-baza'!$B$7:G$202,COLUMN('v-baza'!G:G)-1,FALSE)</f>
        <v>#N/A</v>
      </c>
      <c r="G35" s="87" t="e">
        <f>VLOOKUP($A35,'v-baza'!$B$7:H$202,COLUMN('v-baza'!H:H)-1,FALSE)</f>
        <v>#N/A</v>
      </c>
      <c r="H35" s="87" t="e">
        <f>VLOOKUP($A35,'v-baza'!$B$7:I$202,COLUMN('v-baza'!I:I)-1,FALSE)</f>
        <v>#N/A</v>
      </c>
      <c r="I35" t="e">
        <f>VLOOKUP($A35,'v-baza'!$B$7:J$202,COLUMN('v-baza'!J:J)-1,FALSE)</f>
        <v>#N/A</v>
      </c>
      <c r="J35" t="e">
        <f>VLOOKUP($A35,'v-baza'!$B$7:K$202,COLUMN('v-baza'!K:K)-1,FALSE)</f>
        <v>#N/A</v>
      </c>
      <c r="K35" s="51" t="e">
        <f>VLOOKUP($A35,'v-baza'!$B$7:L$202,COLUMN('v-baza'!L:L)-1,FALSE)</f>
        <v>#N/A</v>
      </c>
    </row>
    <row r="36" spans="1:11" ht="12.75">
      <c r="A36">
        <v>31</v>
      </c>
      <c r="B36" s="87" t="e">
        <f>VLOOKUP($A36,'v-baza'!$B$7:C$202,COLUMN('v-baza'!C:C)-1,FALSE)</f>
        <v>#N/A</v>
      </c>
      <c r="C36" s="87" t="e">
        <f>VLOOKUP($A36,'v-baza'!$B$7:D$202,COLUMN('v-baza'!D:D)-1,FALSE)</f>
        <v>#N/A</v>
      </c>
      <c r="D36" s="87" t="e">
        <f>VLOOKUP($A36,'v-baza'!$B$7:E$202,COLUMN('v-baza'!E:E)-1,FALSE)</f>
        <v>#N/A</v>
      </c>
      <c r="E36" s="87" t="e">
        <f>VLOOKUP($A36,'v-baza'!$B$7:F$202,COLUMN('v-baza'!F:F)-1,FALSE)</f>
        <v>#N/A</v>
      </c>
      <c r="F36" s="87" t="e">
        <f>VLOOKUP($A36,'v-baza'!$B$7:G$202,COLUMN('v-baza'!G:G)-1,FALSE)</f>
        <v>#N/A</v>
      </c>
      <c r="G36" s="87" t="e">
        <f>VLOOKUP($A36,'v-baza'!$B$7:H$202,COLUMN('v-baza'!H:H)-1,FALSE)</f>
        <v>#N/A</v>
      </c>
      <c r="H36" s="87" t="e">
        <f>VLOOKUP($A36,'v-baza'!$B$7:I$202,COLUMN('v-baza'!I:I)-1,FALSE)</f>
        <v>#N/A</v>
      </c>
      <c r="I36" t="e">
        <f>VLOOKUP($A36,'v-baza'!$B$7:J$202,COLUMN('v-baza'!J:J)-1,FALSE)</f>
        <v>#N/A</v>
      </c>
      <c r="J36" t="e">
        <f>VLOOKUP($A36,'v-baza'!$B$7:K$202,COLUMN('v-baza'!K:K)-1,FALSE)</f>
        <v>#N/A</v>
      </c>
      <c r="K36" s="51" t="e">
        <f>VLOOKUP($A36,'v-baza'!$B$7:L$202,COLUMN('v-baza'!L:L)-1,FALSE)</f>
        <v>#N/A</v>
      </c>
    </row>
    <row r="37" spans="1:11" ht="12.75">
      <c r="A37">
        <v>32</v>
      </c>
      <c r="B37" s="87" t="e">
        <f>VLOOKUP($A37,'v-baza'!$B$7:C$202,COLUMN('v-baza'!C:C)-1,FALSE)</f>
        <v>#N/A</v>
      </c>
      <c r="C37" s="87" t="e">
        <f>VLOOKUP($A37,'v-baza'!$B$7:D$202,COLUMN('v-baza'!D:D)-1,FALSE)</f>
        <v>#N/A</v>
      </c>
      <c r="D37" s="87" t="e">
        <f>VLOOKUP($A37,'v-baza'!$B$7:E$202,COLUMN('v-baza'!E:E)-1,FALSE)</f>
        <v>#N/A</v>
      </c>
      <c r="E37" s="87" t="e">
        <f>VLOOKUP($A37,'v-baza'!$B$7:F$202,COLUMN('v-baza'!F:F)-1,FALSE)</f>
        <v>#N/A</v>
      </c>
      <c r="F37" s="87" t="e">
        <f>VLOOKUP($A37,'v-baza'!$B$7:G$202,COLUMN('v-baza'!G:G)-1,FALSE)</f>
        <v>#N/A</v>
      </c>
      <c r="G37" s="87" t="e">
        <f>VLOOKUP($A37,'v-baza'!$B$7:H$202,COLUMN('v-baza'!H:H)-1,FALSE)</f>
        <v>#N/A</v>
      </c>
      <c r="H37" s="87" t="e">
        <f>VLOOKUP($A37,'v-baza'!$B$7:I$202,COLUMN('v-baza'!I:I)-1,FALSE)</f>
        <v>#N/A</v>
      </c>
      <c r="I37" t="e">
        <f>VLOOKUP($A37,'v-baza'!$B$7:J$202,COLUMN('v-baza'!J:J)-1,FALSE)</f>
        <v>#N/A</v>
      </c>
      <c r="J37" t="e">
        <f>VLOOKUP($A37,'v-baza'!$B$7:K$202,COLUMN('v-baza'!K:K)-1,FALSE)</f>
        <v>#N/A</v>
      </c>
      <c r="K37" s="51" t="e">
        <f>VLOOKUP($A37,'v-baza'!$B$7:L$202,COLUMN('v-baza'!L:L)-1,FALSE)</f>
        <v>#N/A</v>
      </c>
    </row>
    <row r="38" spans="1:11" ht="12.75">
      <c r="A38">
        <v>33</v>
      </c>
      <c r="B38" s="87" t="e">
        <f>VLOOKUP($A38,'v-baza'!$B$7:C$202,COLUMN('v-baza'!C:C)-1,FALSE)</f>
        <v>#N/A</v>
      </c>
      <c r="C38" s="87" t="e">
        <f>VLOOKUP($A38,'v-baza'!$B$7:D$202,COLUMN('v-baza'!D:D)-1,FALSE)</f>
        <v>#N/A</v>
      </c>
      <c r="D38" s="87" t="e">
        <f>VLOOKUP($A38,'v-baza'!$B$7:E$202,COLUMN('v-baza'!E:E)-1,FALSE)</f>
        <v>#N/A</v>
      </c>
      <c r="E38" s="87" t="e">
        <f>VLOOKUP($A38,'v-baza'!$B$7:F$202,COLUMN('v-baza'!F:F)-1,FALSE)</f>
        <v>#N/A</v>
      </c>
      <c r="F38" s="87" t="e">
        <f>VLOOKUP($A38,'v-baza'!$B$7:G$202,COLUMN('v-baza'!G:G)-1,FALSE)</f>
        <v>#N/A</v>
      </c>
      <c r="G38" s="87" t="e">
        <f>VLOOKUP($A38,'v-baza'!$B$7:H$202,COLUMN('v-baza'!H:H)-1,FALSE)</f>
        <v>#N/A</v>
      </c>
      <c r="H38" s="87" t="e">
        <f>VLOOKUP($A38,'v-baza'!$B$7:I$202,COLUMN('v-baza'!I:I)-1,FALSE)</f>
        <v>#N/A</v>
      </c>
      <c r="I38" t="e">
        <f>VLOOKUP($A38,'v-baza'!$B$7:J$202,COLUMN('v-baza'!J:J)-1,FALSE)</f>
        <v>#N/A</v>
      </c>
      <c r="J38" t="e">
        <f>VLOOKUP($A38,'v-baza'!$B$7:K$202,COLUMN('v-baza'!K:K)-1,FALSE)</f>
        <v>#N/A</v>
      </c>
      <c r="K38" s="51" t="e">
        <f>VLOOKUP($A38,'v-baza'!$B$7:L$202,COLUMN('v-baza'!L:L)-1,FALSE)</f>
        <v>#N/A</v>
      </c>
    </row>
    <row r="39" spans="1:11" ht="12.75">
      <c r="A39">
        <v>34</v>
      </c>
      <c r="B39" s="87" t="e">
        <f>VLOOKUP($A39,'v-baza'!$B$7:C$202,COLUMN('v-baza'!C:C)-1,FALSE)</f>
        <v>#N/A</v>
      </c>
      <c r="C39" s="87" t="e">
        <f>VLOOKUP($A39,'v-baza'!$B$7:D$202,COLUMN('v-baza'!D:D)-1,FALSE)</f>
        <v>#N/A</v>
      </c>
      <c r="D39" s="87" t="e">
        <f>VLOOKUP($A39,'v-baza'!$B$7:E$202,COLUMN('v-baza'!E:E)-1,FALSE)</f>
        <v>#N/A</v>
      </c>
      <c r="E39" s="87" t="e">
        <f>VLOOKUP($A39,'v-baza'!$B$7:F$202,COLUMN('v-baza'!F:F)-1,FALSE)</f>
        <v>#N/A</v>
      </c>
      <c r="F39" s="87" t="e">
        <f>VLOOKUP($A39,'v-baza'!$B$7:G$202,COLUMN('v-baza'!G:G)-1,FALSE)</f>
        <v>#N/A</v>
      </c>
      <c r="G39" s="87" t="e">
        <f>VLOOKUP($A39,'v-baza'!$B$7:H$202,COLUMN('v-baza'!H:H)-1,FALSE)</f>
        <v>#N/A</v>
      </c>
      <c r="H39" s="87" t="e">
        <f>VLOOKUP($A39,'v-baza'!$B$7:I$202,COLUMN('v-baza'!I:I)-1,FALSE)</f>
        <v>#N/A</v>
      </c>
      <c r="I39" t="e">
        <f>VLOOKUP($A39,'v-baza'!$B$7:J$202,COLUMN('v-baza'!J:J)-1,FALSE)</f>
        <v>#N/A</v>
      </c>
      <c r="J39" t="e">
        <f>VLOOKUP($A39,'v-baza'!$B$7:K$202,COLUMN('v-baza'!K:K)-1,FALSE)</f>
        <v>#N/A</v>
      </c>
      <c r="K39" s="51" t="e">
        <f>VLOOKUP($A39,'v-baza'!$B$7:L$202,COLUMN('v-baza'!L:L)-1,FALSE)</f>
        <v>#N/A</v>
      </c>
    </row>
    <row r="40" spans="1:11" ht="12.75">
      <c r="A40">
        <v>35</v>
      </c>
      <c r="B40" s="87" t="e">
        <f>VLOOKUP($A40,'v-baza'!$B$7:C$202,COLUMN('v-baza'!C:C)-1,FALSE)</f>
        <v>#N/A</v>
      </c>
      <c r="C40" s="87" t="e">
        <f>VLOOKUP($A40,'v-baza'!$B$7:D$202,COLUMN('v-baza'!D:D)-1,FALSE)</f>
        <v>#N/A</v>
      </c>
      <c r="D40" s="87" t="e">
        <f>VLOOKUP($A40,'v-baza'!$B$7:E$202,COLUMN('v-baza'!E:E)-1,FALSE)</f>
        <v>#N/A</v>
      </c>
      <c r="E40" s="87" t="e">
        <f>VLOOKUP($A40,'v-baza'!$B$7:F$202,COLUMN('v-baza'!F:F)-1,FALSE)</f>
        <v>#N/A</v>
      </c>
      <c r="F40" s="87" t="e">
        <f>VLOOKUP($A40,'v-baza'!$B$7:G$202,COLUMN('v-baza'!G:G)-1,FALSE)</f>
        <v>#N/A</v>
      </c>
      <c r="G40" s="87" t="e">
        <f>VLOOKUP($A40,'v-baza'!$B$7:H$202,COLUMN('v-baza'!H:H)-1,FALSE)</f>
        <v>#N/A</v>
      </c>
      <c r="H40" s="87" t="e">
        <f>VLOOKUP($A40,'v-baza'!$B$7:I$202,COLUMN('v-baza'!I:I)-1,FALSE)</f>
        <v>#N/A</v>
      </c>
      <c r="I40" t="e">
        <f>VLOOKUP($A40,'v-baza'!$B$7:J$202,COLUMN('v-baza'!J:J)-1,FALSE)</f>
        <v>#N/A</v>
      </c>
      <c r="J40" t="e">
        <f>VLOOKUP($A40,'v-baza'!$B$7:K$202,COLUMN('v-baza'!K:K)-1,FALSE)</f>
        <v>#N/A</v>
      </c>
      <c r="K40" s="51" t="e">
        <f>VLOOKUP($A40,'v-baza'!$B$7:L$202,COLUMN('v-baza'!L:L)-1,FALSE)</f>
        <v>#N/A</v>
      </c>
    </row>
    <row r="41" spans="1:11" ht="12.75">
      <c r="A41">
        <v>36</v>
      </c>
      <c r="B41" s="87" t="e">
        <f>VLOOKUP($A41,'v-baza'!$B$7:C$202,COLUMN('v-baza'!C:C)-1,FALSE)</f>
        <v>#N/A</v>
      </c>
      <c r="C41" s="87" t="e">
        <f>VLOOKUP($A41,'v-baza'!$B$7:D$202,COLUMN('v-baza'!D:D)-1,FALSE)</f>
        <v>#N/A</v>
      </c>
      <c r="D41" s="87" t="e">
        <f>VLOOKUP($A41,'v-baza'!$B$7:E$202,COLUMN('v-baza'!E:E)-1,FALSE)</f>
        <v>#N/A</v>
      </c>
      <c r="E41" s="87" t="e">
        <f>VLOOKUP($A41,'v-baza'!$B$7:F$202,COLUMN('v-baza'!F:F)-1,FALSE)</f>
        <v>#N/A</v>
      </c>
      <c r="F41" s="87" t="e">
        <f>VLOOKUP($A41,'v-baza'!$B$7:G$202,COLUMN('v-baza'!G:G)-1,FALSE)</f>
        <v>#N/A</v>
      </c>
      <c r="G41" s="87" t="e">
        <f>VLOOKUP($A41,'v-baza'!$B$7:H$202,COLUMN('v-baza'!H:H)-1,FALSE)</f>
        <v>#N/A</v>
      </c>
      <c r="H41" s="87" t="e">
        <f>VLOOKUP($A41,'v-baza'!$B$7:I$202,COLUMN('v-baza'!I:I)-1,FALSE)</f>
        <v>#N/A</v>
      </c>
      <c r="I41" t="e">
        <f>VLOOKUP($A41,'v-baza'!$B$7:J$202,COLUMN('v-baza'!J:J)-1,FALSE)</f>
        <v>#N/A</v>
      </c>
      <c r="J41" t="e">
        <f>VLOOKUP($A41,'v-baza'!$B$7:K$202,COLUMN('v-baza'!K:K)-1,FALSE)</f>
        <v>#N/A</v>
      </c>
      <c r="K41" s="51" t="e">
        <f>VLOOKUP($A41,'v-baza'!$B$7:L$202,COLUMN('v-baza'!L:L)-1,FALSE)</f>
        <v>#N/A</v>
      </c>
    </row>
    <row r="42" spans="1:11" ht="12.75">
      <c r="A42">
        <v>37</v>
      </c>
      <c r="B42" s="87" t="e">
        <f>VLOOKUP($A42,'v-baza'!$B$7:C$202,COLUMN('v-baza'!C:C)-1,FALSE)</f>
        <v>#N/A</v>
      </c>
      <c r="C42" s="87" t="e">
        <f>VLOOKUP($A42,'v-baza'!$B$7:D$202,COLUMN('v-baza'!D:D)-1,FALSE)</f>
        <v>#N/A</v>
      </c>
      <c r="D42" s="87" t="e">
        <f>VLOOKUP($A42,'v-baza'!$B$7:E$202,COLUMN('v-baza'!E:E)-1,FALSE)</f>
        <v>#N/A</v>
      </c>
      <c r="E42" s="87" t="e">
        <f>VLOOKUP($A42,'v-baza'!$B$7:F$202,COLUMN('v-baza'!F:F)-1,FALSE)</f>
        <v>#N/A</v>
      </c>
      <c r="F42" s="87" t="e">
        <f>VLOOKUP($A42,'v-baza'!$B$7:G$202,COLUMN('v-baza'!G:G)-1,FALSE)</f>
        <v>#N/A</v>
      </c>
      <c r="G42" s="87" t="e">
        <f>VLOOKUP($A42,'v-baza'!$B$7:H$202,COLUMN('v-baza'!H:H)-1,FALSE)</f>
        <v>#N/A</v>
      </c>
      <c r="H42" s="87" t="e">
        <f>VLOOKUP($A42,'v-baza'!$B$7:I$202,COLUMN('v-baza'!I:I)-1,FALSE)</f>
        <v>#N/A</v>
      </c>
      <c r="I42" t="e">
        <f>VLOOKUP($A42,'v-baza'!$B$7:J$202,COLUMN('v-baza'!J:J)-1,FALSE)</f>
        <v>#N/A</v>
      </c>
      <c r="J42" t="e">
        <f>VLOOKUP($A42,'v-baza'!$B$7:K$202,COLUMN('v-baza'!K:K)-1,FALSE)</f>
        <v>#N/A</v>
      </c>
      <c r="K42" s="51" t="e">
        <f>VLOOKUP($A42,'v-baza'!$B$7:L$202,COLUMN('v-baza'!L:L)-1,FALSE)</f>
        <v>#N/A</v>
      </c>
    </row>
    <row r="43" spans="1:11" ht="12.75">
      <c r="A43">
        <v>38</v>
      </c>
      <c r="B43" s="87" t="e">
        <f>VLOOKUP($A43,'v-baza'!$B$7:C$202,COLUMN('v-baza'!C:C)-1,FALSE)</f>
        <v>#N/A</v>
      </c>
      <c r="C43" s="87" t="e">
        <f>VLOOKUP($A43,'v-baza'!$B$7:D$202,COLUMN('v-baza'!D:D)-1,FALSE)</f>
        <v>#N/A</v>
      </c>
      <c r="D43" s="87" t="e">
        <f>VLOOKUP($A43,'v-baza'!$B$7:E$202,COLUMN('v-baza'!E:E)-1,FALSE)</f>
        <v>#N/A</v>
      </c>
      <c r="E43" s="87" t="e">
        <f>VLOOKUP($A43,'v-baza'!$B$7:F$202,COLUMN('v-baza'!F:F)-1,FALSE)</f>
        <v>#N/A</v>
      </c>
      <c r="F43" s="87" t="e">
        <f>VLOOKUP($A43,'v-baza'!$B$7:G$202,COLUMN('v-baza'!G:G)-1,FALSE)</f>
        <v>#N/A</v>
      </c>
      <c r="G43" s="87" t="e">
        <f>VLOOKUP($A43,'v-baza'!$B$7:H$202,COLUMN('v-baza'!H:H)-1,FALSE)</f>
        <v>#N/A</v>
      </c>
      <c r="H43" s="87" t="e">
        <f>VLOOKUP($A43,'v-baza'!$B$7:I$202,COLUMN('v-baza'!I:I)-1,FALSE)</f>
        <v>#N/A</v>
      </c>
      <c r="I43" t="e">
        <f>VLOOKUP($A43,'v-baza'!$B$7:J$202,COLUMN('v-baza'!J:J)-1,FALSE)</f>
        <v>#N/A</v>
      </c>
      <c r="J43" t="e">
        <f>VLOOKUP($A43,'v-baza'!$B$7:K$202,COLUMN('v-baza'!K:K)-1,FALSE)</f>
        <v>#N/A</v>
      </c>
      <c r="K43" s="51" t="e">
        <f>VLOOKUP($A43,'v-baza'!$B$7:L$202,COLUMN('v-baza'!L:L)-1,FALSE)</f>
        <v>#N/A</v>
      </c>
    </row>
    <row r="44" spans="1:11" ht="12.75">
      <c r="A44">
        <v>39</v>
      </c>
      <c r="B44" s="87" t="e">
        <f>VLOOKUP($A44,'v-baza'!$B$7:C$202,COLUMN('v-baza'!C:C)-1,FALSE)</f>
        <v>#N/A</v>
      </c>
      <c r="C44" s="87" t="e">
        <f>VLOOKUP($A44,'v-baza'!$B$7:D$202,COLUMN('v-baza'!D:D)-1,FALSE)</f>
        <v>#N/A</v>
      </c>
      <c r="D44" s="87" t="e">
        <f>VLOOKUP($A44,'v-baza'!$B$7:E$202,COLUMN('v-baza'!E:E)-1,FALSE)</f>
        <v>#N/A</v>
      </c>
      <c r="E44" s="87" t="e">
        <f>VLOOKUP($A44,'v-baza'!$B$7:F$202,COLUMN('v-baza'!F:F)-1,FALSE)</f>
        <v>#N/A</v>
      </c>
      <c r="F44" s="87" t="e">
        <f>VLOOKUP($A44,'v-baza'!$B$7:G$202,COLUMN('v-baza'!G:G)-1,FALSE)</f>
        <v>#N/A</v>
      </c>
      <c r="G44" s="87" t="e">
        <f>VLOOKUP($A44,'v-baza'!$B$7:H$202,COLUMN('v-baza'!H:H)-1,FALSE)</f>
        <v>#N/A</v>
      </c>
      <c r="H44" s="87" t="e">
        <f>VLOOKUP($A44,'v-baza'!$B$7:I$202,COLUMN('v-baza'!I:I)-1,FALSE)</f>
        <v>#N/A</v>
      </c>
      <c r="I44" t="e">
        <f>VLOOKUP($A44,'v-baza'!$B$7:J$202,COLUMN('v-baza'!J:J)-1,FALSE)</f>
        <v>#N/A</v>
      </c>
      <c r="J44" t="e">
        <f>VLOOKUP($A44,'v-baza'!$B$7:K$202,COLUMN('v-baza'!K:K)-1,FALSE)</f>
        <v>#N/A</v>
      </c>
      <c r="K44" s="51" t="e">
        <f>VLOOKUP($A44,'v-baza'!$B$7:L$202,COLUMN('v-baza'!L:L)-1,FALSE)</f>
        <v>#N/A</v>
      </c>
    </row>
    <row r="45" spans="1:11" ht="12.75">
      <c r="A45">
        <v>40</v>
      </c>
      <c r="B45" s="87" t="e">
        <f>VLOOKUP($A45,'v-baza'!$B$7:C$202,COLUMN('v-baza'!C:C)-1,FALSE)</f>
        <v>#N/A</v>
      </c>
      <c r="C45" s="87" t="e">
        <f>VLOOKUP($A45,'v-baza'!$B$7:D$202,COLUMN('v-baza'!D:D)-1,FALSE)</f>
        <v>#N/A</v>
      </c>
      <c r="D45" s="87" t="e">
        <f>VLOOKUP($A45,'v-baza'!$B$7:E$202,COLUMN('v-baza'!E:E)-1,FALSE)</f>
        <v>#N/A</v>
      </c>
      <c r="E45" s="87" t="e">
        <f>VLOOKUP($A45,'v-baza'!$B$7:F$202,COLUMN('v-baza'!F:F)-1,FALSE)</f>
        <v>#N/A</v>
      </c>
      <c r="F45" s="87" t="e">
        <f>VLOOKUP($A45,'v-baza'!$B$7:G$202,COLUMN('v-baza'!G:G)-1,FALSE)</f>
        <v>#N/A</v>
      </c>
      <c r="G45" s="87" t="e">
        <f>VLOOKUP($A45,'v-baza'!$B$7:H$202,COLUMN('v-baza'!H:H)-1,FALSE)</f>
        <v>#N/A</v>
      </c>
      <c r="H45" s="87" t="e">
        <f>VLOOKUP($A45,'v-baza'!$B$7:I$202,COLUMN('v-baza'!I:I)-1,FALSE)</f>
        <v>#N/A</v>
      </c>
      <c r="I45" t="e">
        <f>VLOOKUP($A45,'v-baza'!$B$7:J$202,COLUMN('v-baza'!J:J)-1,FALSE)</f>
        <v>#N/A</v>
      </c>
      <c r="J45" t="e">
        <f>VLOOKUP($A45,'v-baza'!$B$7:K$202,COLUMN('v-baza'!K:K)-1,FALSE)</f>
        <v>#N/A</v>
      </c>
      <c r="K45" s="51" t="e">
        <f>VLOOKUP($A45,'v-baza'!$B$7:L$202,COLUMN('v-baza'!L:L)-1,FALSE)</f>
        <v>#N/A</v>
      </c>
    </row>
    <row r="46" spans="1:11" ht="12.75">
      <c r="A46">
        <v>41</v>
      </c>
      <c r="B46" s="87" t="e">
        <f>VLOOKUP($A46,'v-baza'!$B$7:C$202,COLUMN('v-baza'!C:C)-1,FALSE)</f>
        <v>#N/A</v>
      </c>
      <c r="C46" s="87" t="e">
        <f>VLOOKUP($A46,'v-baza'!$B$7:D$202,COLUMN('v-baza'!D:D)-1,FALSE)</f>
        <v>#N/A</v>
      </c>
      <c r="D46" s="87" t="e">
        <f>VLOOKUP($A46,'v-baza'!$B$7:E$202,COLUMN('v-baza'!E:E)-1,FALSE)</f>
        <v>#N/A</v>
      </c>
      <c r="E46" s="87" t="e">
        <f>VLOOKUP($A46,'v-baza'!$B$7:F$202,COLUMN('v-baza'!F:F)-1,FALSE)</f>
        <v>#N/A</v>
      </c>
      <c r="F46" s="87" t="e">
        <f>VLOOKUP($A46,'v-baza'!$B$7:G$202,COLUMN('v-baza'!G:G)-1,FALSE)</f>
        <v>#N/A</v>
      </c>
      <c r="G46" s="87" t="e">
        <f>VLOOKUP($A46,'v-baza'!$B$7:H$202,COLUMN('v-baza'!H:H)-1,FALSE)</f>
        <v>#N/A</v>
      </c>
      <c r="H46" s="87" t="e">
        <f>VLOOKUP($A46,'v-baza'!$B$7:I$202,COLUMN('v-baza'!I:I)-1,FALSE)</f>
        <v>#N/A</v>
      </c>
      <c r="I46" t="e">
        <f>VLOOKUP($A46,'v-baza'!$B$7:J$202,COLUMN('v-baza'!J:J)-1,FALSE)</f>
        <v>#N/A</v>
      </c>
      <c r="J46" t="e">
        <f>VLOOKUP($A46,'v-baza'!$B$7:K$202,COLUMN('v-baza'!K:K)-1,FALSE)</f>
        <v>#N/A</v>
      </c>
      <c r="K46" s="51" t="e">
        <f>VLOOKUP($A46,'v-baza'!$B$7:L$202,COLUMN('v-baza'!L:L)-1,FALSE)</f>
        <v>#N/A</v>
      </c>
    </row>
    <row r="47" spans="1:11" ht="12.75">
      <c r="A47">
        <v>42</v>
      </c>
      <c r="B47" s="87" t="e">
        <f>VLOOKUP($A47,'v-baza'!$B$7:C$202,COLUMN('v-baza'!C:C)-1,FALSE)</f>
        <v>#N/A</v>
      </c>
      <c r="C47" s="87" t="e">
        <f>VLOOKUP($A47,'v-baza'!$B$7:D$202,COLUMN('v-baza'!D:D)-1,FALSE)</f>
        <v>#N/A</v>
      </c>
      <c r="D47" s="87" t="e">
        <f>VLOOKUP($A47,'v-baza'!$B$7:E$202,COLUMN('v-baza'!E:E)-1,FALSE)</f>
        <v>#N/A</v>
      </c>
      <c r="E47" s="87" t="e">
        <f>VLOOKUP($A47,'v-baza'!$B$7:F$202,COLUMN('v-baza'!F:F)-1,FALSE)</f>
        <v>#N/A</v>
      </c>
      <c r="F47" s="87" t="e">
        <f>VLOOKUP($A47,'v-baza'!$B$7:G$202,COLUMN('v-baza'!G:G)-1,FALSE)</f>
        <v>#N/A</v>
      </c>
      <c r="G47" s="87" t="e">
        <f>VLOOKUP($A47,'v-baza'!$B$7:H$202,COLUMN('v-baza'!H:H)-1,FALSE)</f>
        <v>#N/A</v>
      </c>
      <c r="H47" s="87" t="e">
        <f>VLOOKUP($A47,'v-baza'!$B$7:I$202,COLUMN('v-baza'!I:I)-1,FALSE)</f>
        <v>#N/A</v>
      </c>
      <c r="I47" t="e">
        <f>VLOOKUP($A47,'v-baza'!$B$7:J$202,COLUMN('v-baza'!J:J)-1,FALSE)</f>
        <v>#N/A</v>
      </c>
      <c r="J47" t="e">
        <f>VLOOKUP($A47,'v-baza'!$B$7:K$202,COLUMN('v-baza'!K:K)-1,FALSE)</f>
        <v>#N/A</v>
      </c>
      <c r="K47" s="51" t="e">
        <f>VLOOKUP($A47,'v-baza'!$B$7:L$202,COLUMN('v-baza'!L:L)-1,FALSE)</f>
        <v>#N/A</v>
      </c>
    </row>
    <row r="48" spans="1:11" ht="12.75">
      <c r="A48">
        <v>43</v>
      </c>
      <c r="B48" s="87" t="e">
        <f>VLOOKUP($A48,'v-baza'!$B$7:C$202,COLUMN('v-baza'!C:C)-1,FALSE)</f>
        <v>#N/A</v>
      </c>
      <c r="C48" s="87" t="e">
        <f>VLOOKUP($A48,'v-baza'!$B$7:D$202,COLUMN('v-baza'!D:D)-1,FALSE)</f>
        <v>#N/A</v>
      </c>
      <c r="D48" s="87" t="e">
        <f>VLOOKUP($A48,'v-baza'!$B$7:E$202,COLUMN('v-baza'!E:E)-1,FALSE)</f>
        <v>#N/A</v>
      </c>
      <c r="E48" s="87" t="e">
        <f>VLOOKUP($A48,'v-baza'!$B$7:F$202,COLUMN('v-baza'!F:F)-1,FALSE)</f>
        <v>#N/A</v>
      </c>
      <c r="F48" s="87" t="e">
        <f>VLOOKUP($A48,'v-baza'!$B$7:G$202,COLUMN('v-baza'!G:G)-1,FALSE)</f>
        <v>#N/A</v>
      </c>
      <c r="G48" s="87" t="e">
        <f>VLOOKUP($A48,'v-baza'!$B$7:H$202,COLUMN('v-baza'!H:H)-1,FALSE)</f>
        <v>#N/A</v>
      </c>
      <c r="H48" s="87" t="e">
        <f>VLOOKUP($A48,'v-baza'!$B$7:I$202,COLUMN('v-baza'!I:I)-1,FALSE)</f>
        <v>#N/A</v>
      </c>
      <c r="I48" t="e">
        <f>VLOOKUP($A48,'v-baza'!$B$7:J$202,COLUMN('v-baza'!J:J)-1,FALSE)</f>
        <v>#N/A</v>
      </c>
      <c r="J48" t="e">
        <f>VLOOKUP($A48,'v-baza'!$B$7:K$202,COLUMN('v-baza'!K:K)-1,FALSE)</f>
        <v>#N/A</v>
      </c>
      <c r="K48" s="51" t="e">
        <f>VLOOKUP($A48,'v-baza'!$B$7:L$202,COLUMN('v-baza'!L:L)-1,FALSE)</f>
        <v>#N/A</v>
      </c>
    </row>
    <row r="49" spans="1:11" ht="12.75">
      <c r="A49">
        <v>44</v>
      </c>
      <c r="B49" s="87" t="e">
        <f>VLOOKUP($A49,'v-baza'!$B$7:C$202,COLUMN('v-baza'!C:C)-1,FALSE)</f>
        <v>#N/A</v>
      </c>
      <c r="C49" s="87" t="e">
        <f>VLOOKUP($A49,'v-baza'!$B$7:D$202,COLUMN('v-baza'!D:D)-1,FALSE)</f>
        <v>#N/A</v>
      </c>
      <c r="D49" s="87" t="e">
        <f>VLOOKUP($A49,'v-baza'!$B$7:E$202,COLUMN('v-baza'!E:E)-1,FALSE)</f>
        <v>#N/A</v>
      </c>
      <c r="E49" s="87" t="e">
        <f>VLOOKUP($A49,'v-baza'!$B$7:F$202,COLUMN('v-baza'!F:F)-1,FALSE)</f>
        <v>#N/A</v>
      </c>
      <c r="F49" s="87" t="e">
        <f>VLOOKUP($A49,'v-baza'!$B$7:G$202,COLUMN('v-baza'!G:G)-1,FALSE)</f>
        <v>#N/A</v>
      </c>
      <c r="G49" s="87" t="e">
        <f>VLOOKUP($A49,'v-baza'!$B$7:H$202,COLUMN('v-baza'!H:H)-1,FALSE)</f>
        <v>#N/A</v>
      </c>
      <c r="H49" s="87" t="e">
        <f>VLOOKUP($A49,'v-baza'!$B$7:I$202,COLUMN('v-baza'!I:I)-1,FALSE)</f>
        <v>#N/A</v>
      </c>
      <c r="I49" t="e">
        <f>VLOOKUP($A49,'v-baza'!$B$7:J$202,COLUMN('v-baza'!J:J)-1,FALSE)</f>
        <v>#N/A</v>
      </c>
      <c r="J49" t="e">
        <f>VLOOKUP($A49,'v-baza'!$B$7:K$202,COLUMN('v-baza'!K:K)-1,FALSE)</f>
        <v>#N/A</v>
      </c>
      <c r="K49" s="51" t="e">
        <f>VLOOKUP($A49,'v-baza'!$B$7:L$202,COLUMN('v-baza'!L:L)-1,FALSE)</f>
        <v>#N/A</v>
      </c>
    </row>
    <row r="50" spans="1:11" ht="12.75">
      <c r="A50">
        <v>45</v>
      </c>
      <c r="B50" s="87" t="e">
        <f>VLOOKUP($A50,'v-baza'!$B$7:C$202,COLUMN('v-baza'!C:C)-1,FALSE)</f>
        <v>#N/A</v>
      </c>
      <c r="C50" s="87" t="e">
        <f>VLOOKUP($A50,'v-baza'!$B$7:D$202,COLUMN('v-baza'!D:D)-1,FALSE)</f>
        <v>#N/A</v>
      </c>
      <c r="D50" s="87" t="e">
        <f>VLOOKUP($A50,'v-baza'!$B$7:E$202,COLUMN('v-baza'!E:E)-1,FALSE)</f>
        <v>#N/A</v>
      </c>
      <c r="E50" s="87" t="e">
        <f>VLOOKUP($A50,'v-baza'!$B$7:F$202,COLUMN('v-baza'!F:F)-1,FALSE)</f>
        <v>#N/A</v>
      </c>
      <c r="F50" s="87" t="e">
        <f>VLOOKUP($A50,'v-baza'!$B$7:G$202,COLUMN('v-baza'!G:G)-1,FALSE)</f>
        <v>#N/A</v>
      </c>
      <c r="G50" s="87" t="e">
        <f>VLOOKUP($A50,'v-baza'!$B$7:H$202,COLUMN('v-baza'!H:H)-1,FALSE)</f>
        <v>#N/A</v>
      </c>
      <c r="H50" s="87" t="e">
        <f>VLOOKUP($A50,'v-baza'!$B$7:I$202,COLUMN('v-baza'!I:I)-1,FALSE)</f>
        <v>#N/A</v>
      </c>
      <c r="I50" t="e">
        <f>VLOOKUP($A50,'v-baza'!$B$7:J$202,COLUMN('v-baza'!J:J)-1,FALSE)</f>
        <v>#N/A</v>
      </c>
      <c r="J50" t="e">
        <f>VLOOKUP($A50,'v-baza'!$B$7:K$202,COLUMN('v-baza'!K:K)-1,FALSE)</f>
        <v>#N/A</v>
      </c>
      <c r="K50" s="51" t="e">
        <f>VLOOKUP($A50,'v-baza'!$B$7:L$202,COLUMN('v-baza'!L:L)-1,FALSE)</f>
        <v>#N/A</v>
      </c>
    </row>
    <row r="51" spans="1:11" ht="12.75">
      <c r="A51">
        <v>46</v>
      </c>
      <c r="B51" s="87" t="e">
        <f>VLOOKUP($A51,'v-baza'!$B$7:C$202,COLUMN('v-baza'!C:C)-1,FALSE)</f>
        <v>#N/A</v>
      </c>
      <c r="C51" s="87" t="e">
        <f>VLOOKUP($A51,'v-baza'!$B$7:D$202,COLUMN('v-baza'!D:D)-1,FALSE)</f>
        <v>#N/A</v>
      </c>
      <c r="D51" s="87" t="e">
        <f>VLOOKUP($A51,'v-baza'!$B$7:E$202,COLUMN('v-baza'!E:E)-1,FALSE)</f>
        <v>#N/A</v>
      </c>
      <c r="E51" s="87" t="e">
        <f>VLOOKUP($A51,'v-baza'!$B$7:F$202,COLUMN('v-baza'!F:F)-1,FALSE)</f>
        <v>#N/A</v>
      </c>
      <c r="F51" s="87" t="e">
        <f>VLOOKUP($A51,'v-baza'!$B$7:G$202,COLUMN('v-baza'!G:G)-1,FALSE)</f>
        <v>#N/A</v>
      </c>
      <c r="G51" s="87" t="e">
        <f>VLOOKUP($A51,'v-baza'!$B$7:H$202,COLUMN('v-baza'!H:H)-1,FALSE)</f>
        <v>#N/A</v>
      </c>
      <c r="H51" s="87" t="e">
        <f>VLOOKUP($A51,'v-baza'!$B$7:I$202,COLUMN('v-baza'!I:I)-1,FALSE)</f>
        <v>#N/A</v>
      </c>
      <c r="I51" t="e">
        <f>VLOOKUP($A51,'v-baza'!$B$7:J$202,COLUMN('v-baza'!J:J)-1,FALSE)</f>
        <v>#N/A</v>
      </c>
      <c r="J51" t="e">
        <f>VLOOKUP($A51,'v-baza'!$B$7:K$202,COLUMN('v-baza'!K:K)-1,FALSE)</f>
        <v>#N/A</v>
      </c>
      <c r="K51" s="51" t="e">
        <f>VLOOKUP($A51,'v-baza'!$B$7:L$202,COLUMN('v-baza'!L:L)-1,FALSE)</f>
        <v>#N/A</v>
      </c>
    </row>
    <row r="52" spans="1:11" ht="12.75">
      <c r="A52">
        <v>47</v>
      </c>
      <c r="B52" s="87" t="e">
        <f>VLOOKUP($A52,'v-baza'!$B$7:C$202,COLUMN('v-baza'!C:C)-1,FALSE)</f>
        <v>#N/A</v>
      </c>
      <c r="C52" s="87" t="e">
        <f>VLOOKUP($A52,'v-baza'!$B$7:D$202,COLUMN('v-baza'!D:D)-1,FALSE)</f>
        <v>#N/A</v>
      </c>
      <c r="D52" s="87" t="e">
        <f>VLOOKUP($A52,'v-baza'!$B$7:E$202,COLUMN('v-baza'!E:E)-1,FALSE)</f>
        <v>#N/A</v>
      </c>
      <c r="E52" s="87" t="e">
        <f>VLOOKUP($A52,'v-baza'!$B$7:F$202,COLUMN('v-baza'!F:F)-1,FALSE)</f>
        <v>#N/A</v>
      </c>
      <c r="F52" s="87" t="e">
        <f>VLOOKUP($A52,'v-baza'!$B$7:G$202,COLUMN('v-baza'!G:G)-1,FALSE)</f>
        <v>#N/A</v>
      </c>
      <c r="G52" s="87" t="e">
        <f>VLOOKUP($A52,'v-baza'!$B$7:H$202,COLUMN('v-baza'!H:H)-1,FALSE)</f>
        <v>#N/A</v>
      </c>
      <c r="H52" s="87" t="e">
        <f>VLOOKUP($A52,'v-baza'!$B$7:I$202,COLUMN('v-baza'!I:I)-1,FALSE)</f>
        <v>#N/A</v>
      </c>
      <c r="I52" t="e">
        <f>VLOOKUP($A52,'v-baza'!$B$7:J$202,COLUMN('v-baza'!J:J)-1,FALSE)</f>
        <v>#N/A</v>
      </c>
      <c r="J52" t="e">
        <f>VLOOKUP($A52,'v-baza'!$B$7:K$202,COLUMN('v-baza'!K:K)-1,FALSE)</f>
        <v>#N/A</v>
      </c>
      <c r="K52" s="51" t="e">
        <f>VLOOKUP($A52,'v-baza'!$B$7:L$202,COLUMN('v-baza'!L:L)-1,FALSE)</f>
        <v>#N/A</v>
      </c>
    </row>
    <row r="53" spans="1:11" ht="12.75">
      <c r="A53">
        <v>48</v>
      </c>
      <c r="B53" s="87" t="e">
        <f>VLOOKUP($A53,'v-baza'!$B$7:C$202,COLUMN('v-baza'!C:C)-1,FALSE)</f>
        <v>#N/A</v>
      </c>
      <c r="C53" s="87" t="e">
        <f>VLOOKUP($A53,'v-baza'!$B$7:D$202,COLUMN('v-baza'!D:D)-1,FALSE)</f>
        <v>#N/A</v>
      </c>
      <c r="D53" s="87" t="e">
        <f>VLOOKUP($A53,'v-baza'!$B$7:E$202,COLUMN('v-baza'!E:E)-1,FALSE)</f>
        <v>#N/A</v>
      </c>
      <c r="E53" s="87" t="e">
        <f>VLOOKUP($A53,'v-baza'!$B$7:F$202,COLUMN('v-baza'!F:F)-1,FALSE)</f>
        <v>#N/A</v>
      </c>
      <c r="F53" s="87" t="e">
        <f>VLOOKUP($A53,'v-baza'!$B$7:G$202,COLUMN('v-baza'!G:G)-1,FALSE)</f>
        <v>#N/A</v>
      </c>
      <c r="G53" s="87" t="e">
        <f>VLOOKUP($A53,'v-baza'!$B$7:H$202,COLUMN('v-baza'!H:H)-1,FALSE)</f>
        <v>#N/A</v>
      </c>
      <c r="H53" s="87" t="e">
        <f>VLOOKUP($A53,'v-baza'!$B$7:I$202,COLUMN('v-baza'!I:I)-1,FALSE)</f>
        <v>#N/A</v>
      </c>
      <c r="I53" t="e">
        <f>VLOOKUP($A53,'v-baza'!$B$7:J$202,COLUMN('v-baza'!J:J)-1,FALSE)</f>
        <v>#N/A</v>
      </c>
      <c r="J53" t="e">
        <f>VLOOKUP($A53,'v-baza'!$B$7:K$202,COLUMN('v-baza'!K:K)-1,FALSE)</f>
        <v>#N/A</v>
      </c>
      <c r="K53" s="51" t="e">
        <f>VLOOKUP($A53,'v-baza'!$B$7:L$202,COLUMN('v-baza'!L:L)-1,FALSE)</f>
        <v>#N/A</v>
      </c>
    </row>
    <row r="54" spans="1:11" ht="12.75">
      <c r="A54">
        <v>49</v>
      </c>
      <c r="B54" s="87" t="e">
        <f>VLOOKUP($A54,'v-baza'!$B$7:C$202,COLUMN('v-baza'!C:C)-1,FALSE)</f>
        <v>#N/A</v>
      </c>
      <c r="C54" s="87" t="e">
        <f>VLOOKUP($A54,'v-baza'!$B$7:D$202,COLUMN('v-baza'!D:D)-1,FALSE)</f>
        <v>#N/A</v>
      </c>
      <c r="D54" s="87" t="e">
        <f>VLOOKUP($A54,'v-baza'!$B$7:E$202,COLUMN('v-baza'!E:E)-1,FALSE)</f>
        <v>#N/A</v>
      </c>
      <c r="E54" s="87" t="e">
        <f>VLOOKUP($A54,'v-baza'!$B$7:F$202,COLUMN('v-baza'!F:F)-1,FALSE)</f>
        <v>#N/A</v>
      </c>
      <c r="F54" s="87" t="e">
        <f>VLOOKUP($A54,'v-baza'!$B$7:G$202,COLUMN('v-baza'!G:G)-1,FALSE)</f>
        <v>#N/A</v>
      </c>
      <c r="G54" s="87" t="e">
        <f>VLOOKUP($A54,'v-baza'!$B$7:H$202,COLUMN('v-baza'!H:H)-1,FALSE)</f>
        <v>#N/A</v>
      </c>
      <c r="H54" s="87" t="e">
        <f>VLOOKUP($A54,'v-baza'!$B$7:I$202,COLUMN('v-baza'!I:I)-1,FALSE)</f>
        <v>#N/A</v>
      </c>
      <c r="I54" t="e">
        <f>VLOOKUP($A54,'v-baza'!$B$7:J$202,COLUMN('v-baza'!J:J)-1,FALSE)</f>
        <v>#N/A</v>
      </c>
      <c r="J54" t="e">
        <f>VLOOKUP($A54,'v-baza'!$B$7:K$202,COLUMN('v-baza'!K:K)-1,FALSE)</f>
        <v>#N/A</v>
      </c>
      <c r="K54" s="51" t="e">
        <f>VLOOKUP($A54,'v-baza'!$B$7:L$202,COLUMN('v-baza'!L:L)-1,FALSE)</f>
        <v>#N/A</v>
      </c>
    </row>
    <row r="55" spans="1:11" ht="12.75">
      <c r="A55">
        <v>50</v>
      </c>
      <c r="B55" s="87" t="e">
        <f>VLOOKUP($A55,'v-baza'!$B$7:C$202,COLUMN('v-baza'!C:C)-1,FALSE)</f>
        <v>#N/A</v>
      </c>
      <c r="C55" s="87" t="e">
        <f>VLOOKUP($A55,'v-baza'!$B$7:D$202,COLUMN('v-baza'!D:D)-1,FALSE)</f>
        <v>#N/A</v>
      </c>
      <c r="D55" s="87" t="e">
        <f>VLOOKUP($A55,'v-baza'!$B$7:E$202,COLUMN('v-baza'!E:E)-1,FALSE)</f>
        <v>#N/A</v>
      </c>
      <c r="E55" s="87" t="e">
        <f>VLOOKUP($A55,'v-baza'!$B$7:F$202,COLUMN('v-baza'!F:F)-1,FALSE)</f>
        <v>#N/A</v>
      </c>
      <c r="F55" s="87" t="e">
        <f>VLOOKUP($A55,'v-baza'!$B$7:G$202,COLUMN('v-baza'!G:G)-1,FALSE)</f>
        <v>#N/A</v>
      </c>
      <c r="G55" s="87" t="e">
        <f>VLOOKUP($A55,'v-baza'!$B$7:H$202,COLUMN('v-baza'!H:H)-1,FALSE)</f>
        <v>#N/A</v>
      </c>
      <c r="H55" s="87" t="e">
        <f>VLOOKUP($A55,'v-baza'!$B$7:I$202,COLUMN('v-baza'!I:I)-1,FALSE)</f>
        <v>#N/A</v>
      </c>
      <c r="I55" t="e">
        <f>VLOOKUP($A55,'v-baza'!$B$7:J$202,COLUMN('v-baza'!J:J)-1,FALSE)</f>
        <v>#N/A</v>
      </c>
      <c r="J55" t="e">
        <f>VLOOKUP($A55,'v-baza'!$B$7:K$202,COLUMN('v-baza'!K:K)-1,FALSE)</f>
        <v>#N/A</v>
      </c>
      <c r="K55" s="51" t="e">
        <f>VLOOKUP($A55,'v-baza'!$B$7:L$202,COLUMN('v-baza'!L:L)-1,FALSE)</f>
        <v>#N/A</v>
      </c>
    </row>
    <row r="56" spans="1:11" ht="12.75">
      <c r="A56">
        <v>51</v>
      </c>
      <c r="B56" s="87" t="e">
        <f>VLOOKUP($A56,'v-baza'!$B$7:C$202,COLUMN('v-baza'!C:C)-1,FALSE)</f>
        <v>#N/A</v>
      </c>
      <c r="C56" s="87" t="e">
        <f>VLOOKUP($A56,'v-baza'!$B$7:D$202,COLUMN('v-baza'!D:D)-1,FALSE)</f>
        <v>#N/A</v>
      </c>
      <c r="D56" s="87" t="e">
        <f>VLOOKUP($A56,'v-baza'!$B$7:E$202,COLUMN('v-baza'!E:E)-1,FALSE)</f>
        <v>#N/A</v>
      </c>
      <c r="E56" s="87" t="e">
        <f>VLOOKUP($A56,'v-baza'!$B$7:F$202,COLUMN('v-baza'!F:F)-1,FALSE)</f>
        <v>#N/A</v>
      </c>
      <c r="F56" s="87" t="e">
        <f>VLOOKUP($A56,'v-baza'!$B$7:G$202,COLUMN('v-baza'!G:G)-1,FALSE)</f>
        <v>#N/A</v>
      </c>
      <c r="G56" s="87" t="e">
        <f>VLOOKUP($A56,'v-baza'!$B$7:H$202,COLUMN('v-baza'!H:H)-1,FALSE)</f>
        <v>#N/A</v>
      </c>
      <c r="H56" s="87" t="e">
        <f>VLOOKUP($A56,'v-baza'!$B$7:I$202,COLUMN('v-baza'!I:I)-1,FALSE)</f>
        <v>#N/A</v>
      </c>
      <c r="I56" t="e">
        <f>VLOOKUP($A56,'v-baza'!$B$7:J$202,COLUMN('v-baza'!J:J)-1,FALSE)</f>
        <v>#N/A</v>
      </c>
      <c r="J56" t="e">
        <f>VLOOKUP($A56,'v-baza'!$B$7:K$202,COLUMN('v-baza'!K:K)-1,FALSE)</f>
        <v>#N/A</v>
      </c>
      <c r="K56" s="51" t="e">
        <f>VLOOKUP($A56,'v-baza'!$B$7:L$202,COLUMN('v-baza'!L:L)-1,FALSE)</f>
        <v>#N/A</v>
      </c>
    </row>
    <row r="57" spans="1:11" ht="12.75">
      <c r="A57">
        <v>52</v>
      </c>
      <c r="B57" s="87" t="e">
        <f>VLOOKUP($A57,'v-baza'!$B$7:C$202,COLUMN('v-baza'!C:C)-1,FALSE)</f>
        <v>#N/A</v>
      </c>
      <c r="C57" s="87" t="e">
        <f>VLOOKUP($A57,'v-baza'!$B$7:D$202,COLUMN('v-baza'!D:D)-1,FALSE)</f>
        <v>#N/A</v>
      </c>
      <c r="D57" s="87" t="e">
        <f>VLOOKUP($A57,'v-baza'!$B$7:E$202,COLUMN('v-baza'!E:E)-1,FALSE)</f>
        <v>#N/A</v>
      </c>
      <c r="E57" s="87" t="e">
        <f>VLOOKUP($A57,'v-baza'!$B$7:F$202,COLUMN('v-baza'!F:F)-1,FALSE)</f>
        <v>#N/A</v>
      </c>
      <c r="F57" s="87" t="e">
        <f>VLOOKUP($A57,'v-baza'!$B$7:G$202,COLUMN('v-baza'!G:G)-1,FALSE)</f>
        <v>#N/A</v>
      </c>
      <c r="G57" s="87" t="e">
        <f>VLOOKUP($A57,'v-baza'!$B$7:H$202,COLUMN('v-baza'!H:H)-1,FALSE)</f>
        <v>#N/A</v>
      </c>
      <c r="H57" s="87" t="e">
        <f>VLOOKUP($A57,'v-baza'!$B$7:I$202,COLUMN('v-baza'!I:I)-1,FALSE)</f>
        <v>#N/A</v>
      </c>
      <c r="I57" t="e">
        <f>VLOOKUP($A57,'v-baza'!$B$7:J$202,COLUMN('v-baza'!J:J)-1,FALSE)</f>
        <v>#N/A</v>
      </c>
      <c r="J57" t="e">
        <f>VLOOKUP($A57,'v-baza'!$B$7:K$202,COLUMN('v-baza'!K:K)-1,FALSE)</f>
        <v>#N/A</v>
      </c>
      <c r="K57" s="51" t="e">
        <f>VLOOKUP($A57,'v-baza'!$B$7:L$202,COLUMN('v-baza'!L:L)-1,FALSE)</f>
        <v>#N/A</v>
      </c>
    </row>
    <row r="58" spans="1:11" ht="12.75">
      <c r="A58">
        <v>53</v>
      </c>
      <c r="B58" s="87" t="e">
        <f>VLOOKUP($A58,'v-baza'!$B$7:C$202,COLUMN('v-baza'!C:C)-1,FALSE)</f>
        <v>#N/A</v>
      </c>
      <c r="C58" s="87" t="e">
        <f>VLOOKUP($A58,'v-baza'!$B$7:D$202,COLUMN('v-baza'!D:D)-1,FALSE)</f>
        <v>#N/A</v>
      </c>
      <c r="D58" s="87" t="e">
        <f>VLOOKUP($A58,'v-baza'!$B$7:E$202,COLUMN('v-baza'!E:E)-1,FALSE)</f>
        <v>#N/A</v>
      </c>
      <c r="E58" s="87" t="e">
        <f>VLOOKUP($A58,'v-baza'!$B$7:F$202,COLUMN('v-baza'!F:F)-1,FALSE)</f>
        <v>#N/A</v>
      </c>
      <c r="F58" s="87" t="e">
        <f>VLOOKUP($A58,'v-baza'!$B$7:G$202,COLUMN('v-baza'!G:G)-1,FALSE)</f>
        <v>#N/A</v>
      </c>
      <c r="G58" s="87" t="e">
        <f>VLOOKUP($A58,'v-baza'!$B$7:H$202,COLUMN('v-baza'!H:H)-1,FALSE)</f>
        <v>#N/A</v>
      </c>
      <c r="H58" s="87" t="e">
        <f>VLOOKUP($A58,'v-baza'!$B$7:I$202,COLUMN('v-baza'!I:I)-1,FALSE)</f>
        <v>#N/A</v>
      </c>
      <c r="I58" t="e">
        <f>VLOOKUP($A58,'v-baza'!$B$7:J$202,COLUMN('v-baza'!J:J)-1,FALSE)</f>
        <v>#N/A</v>
      </c>
      <c r="J58" t="e">
        <f>VLOOKUP($A58,'v-baza'!$B$7:K$202,COLUMN('v-baza'!K:K)-1,FALSE)</f>
        <v>#N/A</v>
      </c>
      <c r="K58" s="51" t="e">
        <f>VLOOKUP($A58,'v-baza'!$B$7:L$202,COLUMN('v-baza'!L:L)-1,FALSE)</f>
        <v>#N/A</v>
      </c>
    </row>
    <row r="59" spans="1:11" ht="12.75">
      <c r="A59">
        <v>54</v>
      </c>
      <c r="B59" s="87" t="e">
        <f>VLOOKUP($A59,'v-baza'!$B$7:C$202,COLUMN('v-baza'!C:C)-1,FALSE)</f>
        <v>#N/A</v>
      </c>
      <c r="C59" s="87" t="e">
        <f>VLOOKUP($A59,'v-baza'!$B$7:D$202,COLUMN('v-baza'!D:D)-1,FALSE)</f>
        <v>#N/A</v>
      </c>
      <c r="D59" s="87" t="e">
        <f>VLOOKUP($A59,'v-baza'!$B$7:E$202,COLUMN('v-baza'!E:E)-1,FALSE)</f>
        <v>#N/A</v>
      </c>
      <c r="E59" s="87" t="e">
        <f>VLOOKUP($A59,'v-baza'!$B$7:F$202,COLUMN('v-baza'!F:F)-1,FALSE)</f>
        <v>#N/A</v>
      </c>
      <c r="F59" s="87" t="e">
        <f>VLOOKUP($A59,'v-baza'!$B$7:G$202,COLUMN('v-baza'!G:G)-1,FALSE)</f>
        <v>#N/A</v>
      </c>
      <c r="G59" s="87" t="e">
        <f>VLOOKUP($A59,'v-baza'!$B$7:H$202,COLUMN('v-baza'!H:H)-1,FALSE)</f>
        <v>#N/A</v>
      </c>
      <c r="H59" s="87" t="e">
        <f>VLOOKUP($A59,'v-baza'!$B$7:I$202,COLUMN('v-baza'!I:I)-1,FALSE)</f>
        <v>#N/A</v>
      </c>
      <c r="I59" t="e">
        <f>VLOOKUP($A59,'v-baza'!$B$7:J$202,COLUMN('v-baza'!J:J)-1,FALSE)</f>
        <v>#N/A</v>
      </c>
      <c r="J59" t="e">
        <f>VLOOKUP($A59,'v-baza'!$B$7:K$202,COLUMN('v-baza'!K:K)-1,FALSE)</f>
        <v>#N/A</v>
      </c>
      <c r="K59" s="51" t="e">
        <f>VLOOKUP($A59,'v-baza'!$B$7:L$202,COLUMN('v-baza'!L:L)-1,FALSE)</f>
        <v>#N/A</v>
      </c>
    </row>
    <row r="60" spans="1:11" ht="12.75">
      <c r="A60">
        <v>55</v>
      </c>
      <c r="B60" s="87" t="e">
        <f>VLOOKUP($A60,'v-baza'!$B$7:C$202,COLUMN('v-baza'!C:C)-1,FALSE)</f>
        <v>#N/A</v>
      </c>
      <c r="C60" s="87" t="e">
        <f>VLOOKUP($A60,'v-baza'!$B$7:D$202,COLUMN('v-baza'!D:D)-1,FALSE)</f>
        <v>#N/A</v>
      </c>
      <c r="D60" s="87" t="e">
        <f>VLOOKUP($A60,'v-baza'!$B$7:E$202,COLUMN('v-baza'!E:E)-1,FALSE)</f>
        <v>#N/A</v>
      </c>
      <c r="E60" s="87" t="e">
        <f>VLOOKUP($A60,'v-baza'!$B$7:F$202,COLUMN('v-baza'!F:F)-1,FALSE)</f>
        <v>#N/A</v>
      </c>
      <c r="F60" s="87" t="e">
        <f>VLOOKUP($A60,'v-baza'!$B$7:G$202,COLUMN('v-baza'!G:G)-1,FALSE)</f>
        <v>#N/A</v>
      </c>
      <c r="G60" s="87" t="e">
        <f>VLOOKUP($A60,'v-baza'!$B$7:H$202,COLUMN('v-baza'!H:H)-1,FALSE)</f>
        <v>#N/A</v>
      </c>
      <c r="H60" s="87" t="e">
        <f>VLOOKUP($A60,'v-baza'!$B$7:I$202,COLUMN('v-baza'!I:I)-1,FALSE)</f>
        <v>#N/A</v>
      </c>
      <c r="I60" t="e">
        <f>VLOOKUP($A60,'v-baza'!$B$7:J$202,COLUMN('v-baza'!J:J)-1,FALSE)</f>
        <v>#N/A</v>
      </c>
      <c r="J60" t="e">
        <f>VLOOKUP($A60,'v-baza'!$B$7:K$202,COLUMN('v-baza'!K:K)-1,FALSE)</f>
        <v>#N/A</v>
      </c>
      <c r="K60" s="51" t="e">
        <f>VLOOKUP($A60,'v-baza'!$B$7:L$202,COLUMN('v-baza'!L:L)-1,FALSE)</f>
        <v>#N/A</v>
      </c>
    </row>
    <row r="61" spans="1:11" ht="12.75">
      <c r="A61">
        <v>56</v>
      </c>
      <c r="B61" s="87" t="e">
        <f>VLOOKUP($A61,'v-baza'!$B$7:C$202,COLUMN('v-baza'!C:C)-1,FALSE)</f>
        <v>#N/A</v>
      </c>
      <c r="C61" s="87" t="e">
        <f>VLOOKUP($A61,'v-baza'!$B$7:D$202,COLUMN('v-baza'!D:D)-1,FALSE)</f>
        <v>#N/A</v>
      </c>
      <c r="D61" s="87" t="e">
        <f>VLOOKUP($A61,'v-baza'!$B$7:E$202,COLUMN('v-baza'!E:E)-1,FALSE)</f>
        <v>#N/A</v>
      </c>
      <c r="E61" s="87" t="e">
        <f>VLOOKUP($A61,'v-baza'!$B$7:F$202,COLUMN('v-baza'!F:F)-1,FALSE)</f>
        <v>#N/A</v>
      </c>
      <c r="F61" s="87" t="e">
        <f>VLOOKUP($A61,'v-baza'!$B$7:G$202,COLUMN('v-baza'!G:G)-1,FALSE)</f>
        <v>#N/A</v>
      </c>
      <c r="G61" s="87" t="e">
        <f>VLOOKUP($A61,'v-baza'!$B$7:H$202,COLUMN('v-baza'!H:H)-1,FALSE)</f>
        <v>#N/A</v>
      </c>
      <c r="H61" s="87" t="e">
        <f>VLOOKUP($A61,'v-baza'!$B$7:I$202,COLUMN('v-baza'!I:I)-1,FALSE)</f>
        <v>#N/A</v>
      </c>
      <c r="I61" t="e">
        <f>VLOOKUP($A61,'v-baza'!$B$7:J$202,COLUMN('v-baza'!J:J)-1,FALSE)</f>
        <v>#N/A</v>
      </c>
      <c r="J61" t="e">
        <f>VLOOKUP($A61,'v-baza'!$B$7:K$202,COLUMN('v-baza'!K:K)-1,FALSE)</f>
        <v>#N/A</v>
      </c>
      <c r="K61" s="51" t="e">
        <f>VLOOKUP($A61,'v-baza'!$B$7:L$202,COLUMN('v-baza'!L:L)-1,FALSE)</f>
        <v>#N/A</v>
      </c>
    </row>
    <row r="62" spans="1:11" ht="12.75">
      <c r="A62">
        <v>57</v>
      </c>
      <c r="B62" s="87" t="e">
        <f>VLOOKUP($A62,'v-baza'!$B$7:C$202,COLUMN('v-baza'!C:C)-1,FALSE)</f>
        <v>#N/A</v>
      </c>
      <c r="C62" s="87" t="e">
        <f>VLOOKUP($A62,'v-baza'!$B$7:D$202,COLUMN('v-baza'!D:D)-1,FALSE)</f>
        <v>#N/A</v>
      </c>
      <c r="D62" s="87" t="e">
        <f>VLOOKUP($A62,'v-baza'!$B$7:E$202,COLUMN('v-baza'!E:E)-1,FALSE)</f>
        <v>#N/A</v>
      </c>
      <c r="E62" s="87" t="e">
        <f>VLOOKUP($A62,'v-baza'!$B$7:F$202,COLUMN('v-baza'!F:F)-1,FALSE)</f>
        <v>#N/A</v>
      </c>
      <c r="F62" s="87" t="e">
        <f>VLOOKUP($A62,'v-baza'!$B$7:G$202,COLUMN('v-baza'!G:G)-1,FALSE)</f>
        <v>#N/A</v>
      </c>
      <c r="G62" s="87" t="e">
        <f>VLOOKUP($A62,'v-baza'!$B$7:H$202,COLUMN('v-baza'!H:H)-1,FALSE)</f>
        <v>#N/A</v>
      </c>
      <c r="H62" s="87" t="e">
        <f>VLOOKUP($A62,'v-baza'!$B$7:I$202,COLUMN('v-baza'!I:I)-1,FALSE)</f>
        <v>#N/A</v>
      </c>
      <c r="I62" t="e">
        <f>VLOOKUP($A62,'v-baza'!$B$7:J$202,COLUMN('v-baza'!J:J)-1,FALSE)</f>
        <v>#N/A</v>
      </c>
      <c r="J62" t="e">
        <f>VLOOKUP($A62,'v-baza'!$B$7:K$202,COLUMN('v-baza'!K:K)-1,FALSE)</f>
        <v>#N/A</v>
      </c>
      <c r="K62" s="51" t="e">
        <f>VLOOKUP($A62,'v-baza'!$B$7:L$202,COLUMN('v-baza'!L:L)-1,FALSE)</f>
        <v>#N/A</v>
      </c>
    </row>
    <row r="63" spans="1:11" ht="12.75">
      <c r="A63">
        <v>58</v>
      </c>
      <c r="B63" s="87" t="e">
        <f>VLOOKUP($A63,'v-baza'!$B$7:C$202,COLUMN('v-baza'!C:C)-1,FALSE)</f>
        <v>#N/A</v>
      </c>
      <c r="C63" s="87" t="e">
        <f>VLOOKUP($A63,'v-baza'!$B$7:D$202,COLUMN('v-baza'!D:D)-1,FALSE)</f>
        <v>#N/A</v>
      </c>
      <c r="D63" s="87" t="e">
        <f>VLOOKUP($A63,'v-baza'!$B$7:E$202,COLUMN('v-baza'!E:E)-1,FALSE)</f>
        <v>#N/A</v>
      </c>
      <c r="E63" s="87" t="e">
        <f>VLOOKUP($A63,'v-baza'!$B$7:F$202,COLUMN('v-baza'!F:F)-1,FALSE)</f>
        <v>#N/A</v>
      </c>
      <c r="F63" s="87" t="e">
        <f>VLOOKUP($A63,'v-baza'!$B$7:G$202,COLUMN('v-baza'!G:G)-1,FALSE)</f>
        <v>#N/A</v>
      </c>
      <c r="G63" s="87" t="e">
        <f>VLOOKUP($A63,'v-baza'!$B$7:H$202,COLUMN('v-baza'!H:H)-1,FALSE)</f>
        <v>#N/A</v>
      </c>
      <c r="H63" s="87" t="e">
        <f>VLOOKUP($A63,'v-baza'!$B$7:I$202,COLUMN('v-baza'!I:I)-1,FALSE)</f>
        <v>#N/A</v>
      </c>
      <c r="I63" t="e">
        <f>VLOOKUP($A63,'v-baza'!$B$7:J$202,COLUMN('v-baza'!J:J)-1,FALSE)</f>
        <v>#N/A</v>
      </c>
      <c r="J63" t="e">
        <f>VLOOKUP($A63,'v-baza'!$B$7:K$202,COLUMN('v-baza'!K:K)-1,FALSE)</f>
        <v>#N/A</v>
      </c>
      <c r="K63" s="51" t="e">
        <f>VLOOKUP($A63,'v-baza'!$B$7:L$202,COLUMN('v-baza'!L:L)-1,FALSE)</f>
        <v>#N/A</v>
      </c>
    </row>
    <row r="64" spans="1:11" ht="12.75">
      <c r="A64">
        <v>59</v>
      </c>
      <c r="B64" s="87" t="e">
        <f>VLOOKUP($A64,'v-baza'!$B$7:C$202,COLUMN('v-baza'!C:C)-1,FALSE)</f>
        <v>#N/A</v>
      </c>
      <c r="C64" s="87" t="e">
        <f>VLOOKUP($A64,'v-baza'!$B$7:D$202,COLUMN('v-baza'!D:D)-1,FALSE)</f>
        <v>#N/A</v>
      </c>
      <c r="D64" s="87" t="e">
        <f>VLOOKUP($A64,'v-baza'!$B$7:E$202,COLUMN('v-baza'!E:E)-1,FALSE)</f>
        <v>#N/A</v>
      </c>
      <c r="E64" s="87" t="e">
        <f>VLOOKUP($A64,'v-baza'!$B$7:F$202,COLUMN('v-baza'!F:F)-1,FALSE)</f>
        <v>#N/A</v>
      </c>
      <c r="F64" s="87" t="e">
        <f>VLOOKUP($A64,'v-baza'!$B$7:G$202,COLUMN('v-baza'!G:G)-1,FALSE)</f>
        <v>#N/A</v>
      </c>
      <c r="G64" s="87" t="e">
        <f>VLOOKUP($A64,'v-baza'!$B$7:H$202,COLUMN('v-baza'!H:H)-1,FALSE)</f>
        <v>#N/A</v>
      </c>
      <c r="H64" s="87" t="e">
        <f>VLOOKUP($A64,'v-baza'!$B$7:I$202,COLUMN('v-baza'!I:I)-1,FALSE)</f>
        <v>#N/A</v>
      </c>
      <c r="I64" t="e">
        <f>VLOOKUP($A64,'v-baza'!$B$7:J$202,COLUMN('v-baza'!J:J)-1,FALSE)</f>
        <v>#N/A</v>
      </c>
      <c r="J64" t="e">
        <f>VLOOKUP($A64,'v-baza'!$B$7:K$202,COLUMN('v-baza'!K:K)-1,FALSE)</f>
        <v>#N/A</v>
      </c>
      <c r="K64" s="51" t="e">
        <f>VLOOKUP($A64,'v-baza'!$B$7:L$202,COLUMN('v-baza'!L:L)-1,FALSE)</f>
        <v>#N/A</v>
      </c>
    </row>
    <row r="65" spans="1:11" ht="12.75">
      <c r="A65">
        <v>60</v>
      </c>
      <c r="B65" s="87" t="e">
        <f>VLOOKUP($A65,'v-baza'!$B$7:C$202,COLUMN('v-baza'!C:C)-1,FALSE)</f>
        <v>#N/A</v>
      </c>
      <c r="C65" s="87" t="e">
        <f>VLOOKUP($A65,'v-baza'!$B$7:D$202,COLUMN('v-baza'!D:D)-1,FALSE)</f>
        <v>#N/A</v>
      </c>
      <c r="D65" s="87" t="e">
        <f>VLOOKUP($A65,'v-baza'!$B$7:E$202,COLUMN('v-baza'!E:E)-1,FALSE)</f>
        <v>#N/A</v>
      </c>
      <c r="E65" s="87" t="e">
        <f>VLOOKUP($A65,'v-baza'!$B$7:F$202,COLUMN('v-baza'!F:F)-1,FALSE)</f>
        <v>#N/A</v>
      </c>
      <c r="F65" s="87" t="e">
        <f>VLOOKUP($A65,'v-baza'!$B$7:G$202,COLUMN('v-baza'!G:G)-1,FALSE)</f>
        <v>#N/A</v>
      </c>
      <c r="G65" s="87" t="e">
        <f>VLOOKUP($A65,'v-baza'!$B$7:H$202,COLUMN('v-baza'!H:H)-1,FALSE)</f>
        <v>#N/A</v>
      </c>
      <c r="H65" s="87" t="e">
        <f>VLOOKUP($A65,'v-baza'!$B$7:I$202,COLUMN('v-baza'!I:I)-1,FALSE)</f>
        <v>#N/A</v>
      </c>
      <c r="I65" t="e">
        <f>VLOOKUP($A65,'v-baza'!$B$7:J$202,COLUMN('v-baza'!J:J)-1,FALSE)</f>
        <v>#N/A</v>
      </c>
      <c r="J65" t="e">
        <f>VLOOKUP($A65,'v-baza'!$B$7:K$202,COLUMN('v-baza'!K:K)-1,FALSE)</f>
        <v>#N/A</v>
      </c>
      <c r="K65" s="51" t="e">
        <f>VLOOKUP($A65,'v-baza'!$B$7:L$202,COLUMN('v-baza'!L:L)-1,FALSE)</f>
        <v>#N/A</v>
      </c>
    </row>
    <row r="66" spans="1:11" ht="12.75">
      <c r="A66">
        <v>61</v>
      </c>
      <c r="B66" s="87" t="e">
        <f>VLOOKUP($A66,'v-baza'!$B$7:C$202,COLUMN('v-baza'!C:C)-1,FALSE)</f>
        <v>#N/A</v>
      </c>
      <c r="C66" s="87" t="e">
        <f>VLOOKUP($A66,'v-baza'!$B$7:D$202,COLUMN('v-baza'!D:D)-1,FALSE)</f>
        <v>#N/A</v>
      </c>
      <c r="D66" s="87" t="e">
        <f>VLOOKUP($A66,'v-baza'!$B$7:E$202,COLUMN('v-baza'!E:E)-1,FALSE)</f>
        <v>#N/A</v>
      </c>
      <c r="E66" s="87" t="e">
        <f>VLOOKUP($A66,'v-baza'!$B$7:F$202,COLUMN('v-baza'!F:F)-1,FALSE)</f>
        <v>#N/A</v>
      </c>
      <c r="F66" s="87" t="e">
        <f>VLOOKUP($A66,'v-baza'!$B$7:G$202,COLUMN('v-baza'!G:G)-1,FALSE)</f>
        <v>#N/A</v>
      </c>
      <c r="G66" s="87" t="e">
        <f>VLOOKUP($A66,'v-baza'!$B$7:H$202,COLUMN('v-baza'!H:H)-1,FALSE)</f>
        <v>#N/A</v>
      </c>
      <c r="H66" s="87" t="e">
        <f>VLOOKUP($A66,'v-baza'!$B$7:I$202,COLUMN('v-baza'!I:I)-1,FALSE)</f>
        <v>#N/A</v>
      </c>
      <c r="I66" t="e">
        <f>VLOOKUP($A66,'v-baza'!$B$7:J$202,COLUMN('v-baza'!J:J)-1,FALSE)</f>
        <v>#N/A</v>
      </c>
      <c r="J66" t="e">
        <f>VLOOKUP($A66,'v-baza'!$B$7:K$202,COLUMN('v-baza'!K:K)-1,FALSE)</f>
        <v>#N/A</v>
      </c>
      <c r="K66" s="51" t="e">
        <f>VLOOKUP($A66,'v-baza'!$B$7:L$202,COLUMN('v-baza'!L:L)-1,FALSE)</f>
        <v>#N/A</v>
      </c>
    </row>
    <row r="67" spans="1:11" ht="12.75">
      <c r="A67">
        <v>62</v>
      </c>
      <c r="B67" s="87" t="e">
        <f>VLOOKUP($A67,'v-baza'!$B$7:C$202,COLUMN('v-baza'!C:C)-1,FALSE)</f>
        <v>#N/A</v>
      </c>
      <c r="C67" s="87" t="e">
        <f>VLOOKUP($A67,'v-baza'!$B$7:D$202,COLUMN('v-baza'!D:D)-1,FALSE)</f>
        <v>#N/A</v>
      </c>
      <c r="D67" s="87" t="e">
        <f>VLOOKUP($A67,'v-baza'!$B$7:E$202,COLUMN('v-baza'!E:E)-1,FALSE)</f>
        <v>#N/A</v>
      </c>
      <c r="E67" s="87" t="e">
        <f>VLOOKUP($A67,'v-baza'!$B$7:F$202,COLUMN('v-baza'!F:F)-1,FALSE)</f>
        <v>#N/A</v>
      </c>
      <c r="F67" s="87" t="e">
        <f>VLOOKUP($A67,'v-baza'!$B$7:G$202,COLUMN('v-baza'!G:G)-1,FALSE)</f>
        <v>#N/A</v>
      </c>
      <c r="G67" s="87" t="e">
        <f>VLOOKUP($A67,'v-baza'!$B$7:H$202,COLUMN('v-baza'!H:H)-1,FALSE)</f>
        <v>#N/A</v>
      </c>
      <c r="H67" s="87" t="e">
        <f>VLOOKUP($A67,'v-baza'!$B$7:I$202,COLUMN('v-baza'!I:I)-1,FALSE)</f>
        <v>#N/A</v>
      </c>
      <c r="I67" t="e">
        <f>VLOOKUP($A67,'v-baza'!$B$7:J$202,COLUMN('v-baza'!J:J)-1,FALSE)</f>
        <v>#N/A</v>
      </c>
      <c r="J67" t="e">
        <f>VLOOKUP($A67,'v-baza'!$B$7:K$202,COLUMN('v-baza'!K:K)-1,FALSE)</f>
        <v>#N/A</v>
      </c>
      <c r="K67" s="51" t="e">
        <f>VLOOKUP($A67,'v-baza'!$B$7:L$202,COLUMN('v-baza'!L:L)-1,FALSE)</f>
        <v>#N/A</v>
      </c>
    </row>
    <row r="68" spans="1:11" ht="12.75">
      <c r="A68">
        <v>63</v>
      </c>
      <c r="B68" s="87" t="e">
        <f>VLOOKUP($A68,'v-baza'!$B$7:C$202,COLUMN('v-baza'!C:C)-1,FALSE)</f>
        <v>#N/A</v>
      </c>
      <c r="C68" s="87" t="e">
        <f>VLOOKUP($A68,'v-baza'!$B$7:D$202,COLUMN('v-baza'!D:D)-1,FALSE)</f>
        <v>#N/A</v>
      </c>
      <c r="D68" s="87" t="e">
        <f>VLOOKUP($A68,'v-baza'!$B$7:E$202,COLUMN('v-baza'!E:E)-1,FALSE)</f>
        <v>#N/A</v>
      </c>
      <c r="E68" s="87" t="e">
        <f>VLOOKUP($A68,'v-baza'!$B$7:F$202,COLUMN('v-baza'!F:F)-1,FALSE)</f>
        <v>#N/A</v>
      </c>
      <c r="F68" s="87" t="e">
        <f>VLOOKUP($A68,'v-baza'!$B$7:G$202,COLUMN('v-baza'!G:G)-1,FALSE)</f>
        <v>#N/A</v>
      </c>
      <c r="G68" s="87" t="e">
        <f>VLOOKUP($A68,'v-baza'!$B$7:H$202,COLUMN('v-baza'!H:H)-1,FALSE)</f>
        <v>#N/A</v>
      </c>
      <c r="H68" s="87" t="e">
        <f>VLOOKUP($A68,'v-baza'!$B$7:I$202,COLUMN('v-baza'!I:I)-1,FALSE)</f>
        <v>#N/A</v>
      </c>
      <c r="I68" t="e">
        <f>VLOOKUP($A68,'v-baza'!$B$7:J$202,COLUMN('v-baza'!J:J)-1,FALSE)</f>
        <v>#N/A</v>
      </c>
      <c r="J68" t="e">
        <f>VLOOKUP($A68,'v-baza'!$B$7:K$202,COLUMN('v-baza'!K:K)-1,FALSE)</f>
        <v>#N/A</v>
      </c>
      <c r="K68" s="51" t="e">
        <f>VLOOKUP($A68,'v-baza'!$B$7:L$202,COLUMN('v-baza'!L:L)-1,FALSE)</f>
        <v>#N/A</v>
      </c>
    </row>
    <row r="69" spans="1:11" ht="12.75">
      <c r="A69">
        <v>64</v>
      </c>
      <c r="B69" s="87" t="e">
        <f>VLOOKUP($A69,'v-baza'!$B$7:C$202,COLUMN('v-baza'!C:C)-1,FALSE)</f>
        <v>#N/A</v>
      </c>
      <c r="C69" s="87" t="e">
        <f>VLOOKUP($A69,'v-baza'!$B$7:D$202,COLUMN('v-baza'!D:D)-1,FALSE)</f>
        <v>#N/A</v>
      </c>
      <c r="D69" s="87" t="e">
        <f>VLOOKUP($A69,'v-baza'!$B$7:E$202,COLUMN('v-baza'!E:E)-1,FALSE)</f>
        <v>#N/A</v>
      </c>
      <c r="E69" s="87" t="e">
        <f>VLOOKUP($A69,'v-baza'!$B$7:F$202,COLUMN('v-baza'!F:F)-1,FALSE)</f>
        <v>#N/A</v>
      </c>
      <c r="F69" s="87" t="e">
        <f>VLOOKUP($A69,'v-baza'!$B$7:G$202,COLUMN('v-baza'!G:G)-1,FALSE)</f>
        <v>#N/A</v>
      </c>
      <c r="G69" s="87" t="e">
        <f>VLOOKUP($A69,'v-baza'!$B$7:H$202,COLUMN('v-baza'!H:H)-1,FALSE)</f>
        <v>#N/A</v>
      </c>
      <c r="H69" s="87" t="e">
        <f>VLOOKUP($A69,'v-baza'!$B$7:I$202,COLUMN('v-baza'!I:I)-1,FALSE)</f>
        <v>#N/A</v>
      </c>
      <c r="I69" t="e">
        <f>VLOOKUP($A69,'v-baza'!$B$7:J$202,COLUMN('v-baza'!J:J)-1,FALSE)</f>
        <v>#N/A</v>
      </c>
      <c r="J69" t="e">
        <f>VLOOKUP($A69,'v-baza'!$B$7:K$202,COLUMN('v-baza'!K:K)-1,FALSE)</f>
        <v>#N/A</v>
      </c>
      <c r="K69" s="51" t="e">
        <f>VLOOKUP($A69,'v-baza'!$B$7:L$202,COLUMN('v-baza'!L:L)-1,FALSE)</f>
        <v>#N/A</v>
      </c>
    </row>
    <row r="70" spans="1:11" ht="12.75">
      <c r="A70">
        <v>65</v>
      </c>
      <c r="B70" s="87" t="e">
        <f>VLOOKUP($A70,'v-baza'!$B$7:C$202,COLUMN('v-baza'!C:C)-1,FALSE)</f>
        <v>#N/A</v>
      </c>
      <c r="C70" s="87" t="e">
        <f>VLOOKUP($A70,'v-baza'!$B$7:D$202,COLUMN('v-baza'!D:D)-1,FALSE)</f>
        <v>#N/A</v>
      </c>
      <c r="D70" s="87" t="e">
        <f>VLOOKUP($A70,'v-baza'!$B$7:E$202,COLUMN('v-baza'!E:E)-1,FALSE)</f>
        <v>#N/A</v>
      </c>
      <c r="E70" s="87" t="e">
        <f>VLOOKUP($A70,'v-baza'!$B$7:F$202,COLUMN('v-baza'!F:F)-1,FALSE)</f>
        <v>#N/A</v>
      </c>
      <c r="F70" s="87" t="e">
        <f>VLOOKUP($A70,'v-baza'!$B$7:G$202,COLUMN('v-baza'!G:G)-1,FALSE)</f>
        <v>#N/A</v>
      </c>
      <c r="G70" s="87" t="e">
        <f>VLOOKUP($A70,'v-baza'!$B$7:H$202,COLUMN('v-baza'!H:H)-1,FALSE)</f>
        <v>#N/A</v>
      </c>
      <c r="H70" s="87" t="e">
        <f>VLOOKUP($A70,'v-baza'!$B$7:I$202,COLUMN('v-baza'!I:I)-1,FALSE)</f>
        <v>#N/A</v>
      </c>
      <c r="I70" t="e">
        <f>VLOOKUP($A70,'v-baza'!$B$7:J$202,COLUMN('v-baza'!J:J)-1,FALSE)</f>
        <v>#N/A</v>
      </c>
      <c r="J70" t="e">
        <f>VLOOKUP($A70,'v-baza'!$B$7:K$202,COLUMN('v-baza'!K:K)-1,FALSE)</f>
        <v>#N/A</v>
      </c>
      <c r="K70" s="51" t="e">
        <f>VLOOKUP($A70,'v-baza'!$B$7:L$202,COLUMN('v-baza'!L:L)-1,FALSE)</f>
        <v>#N/A</v>
      </c>
    </row>
    <row r="71" spans="1:11" ht="12.75">
      <c r="A71">
        <v>66</v>
      </c>
      <c r="B71" s="87" t="e">
        <f>VLOOKUP($A71,'v-baza'!$B$7:C$202,COLUMN('v-baza'!C:C)-1,FALSE)</f>
        <v>#N/A</v>
      </c>
      <c r="C71" s="87" t="e">
        <f>VLOOKUP($A71,'v-baza'!$B$7:D$202,COLUMN('v-baza'!D:D)-1,FALSE)</f>
        <v>#N/A</v>
      </c>
      <c r="D71" s="87" t="e">
        <f>VLOOKUP($A71,'v-baza'!$B$7:E$202,COLUMN('v-baza'!E:E)-1,FALSE)</f>
        <v>#N/A</v>
      </c>
      <c r="E71" s="87" t="e">
        <f>VLOOKUP($A71,'v-baza'!$B$7:F$202,COLUMN('v-baza'!F:F)-1,FALSE)</f>
        <v>#N/A</v>
      </c>
      <c r="F71" s="87" t="e">
        <f>VLOOKUP($A71,'v-baza'!$B$7:G$202,COLUMN('v-baza'!G:G)-1,FALSE)</f>
        <v>#N/A</v>
      </c>
      <c r="G71" s="87" t="e">
        <f>VLOOKUP($A71,'v-baza'!$B$7:H$202,COLUMN('v-baza'!H:H)-1,FALSE)</f>
        <v>#N/A</v>
      </c>
      <c r="H71" s="87" t="e">
        <f>VLOOKUP($A71,'v-baza'!$B$7:I$202,COLUMN('v-baza'!I:I)-1,FALSE)</f>
        <v>#N/A</v>
      </c>
      <c r="I71" t="e">
        <f>VLOOKUP($A71,'v-baza'!$B$7:J$202,COLUMN('v-baza'!J:J)-1,FALSE)</f>
        <v>#N/A</v>
      </c>
      <c r="J71" t="e">
        <f>VLOOKUP($A71,'v-baza'!$B$7:K$202,COLUMN('v-baza'!K:K)-1,FALSE)</f>
        <v>#N/A</v>
      </c>
      <c r="K71" s="51" t="e">
        <f>VLOOKUP($A71,'v-baza'!$B$7:L$202,COLUMN('v-baza'!L:L)-1,FALSE)</f>
        <v>#N/A</v>
      </c>
    </row>
    <row r="72" spans="1:11" ht="12.75">
      <c r="A72">
        <v>67</v>
      </c>
      <c r="B72" s="87" t="e">
        <f>VLOOKUP($A72,'v-baza'!$B$7:C$202,COLUMN('v-baza'!C:C)-1,FALSE)</f>
        <v>#N/A</v>
      </c>
      <c r="C72" s="87" t="e">
        <f>VLOOKUP($A72,'v-baza'!$B$7:D$202,COLUMN('v-baza'!D:D)-1,FALSE)</f>
        <v>#N/A</v>
      </c>
      <c r="D72" s="87" t="e">
        <f>VLOOKUP($A72,'v-baza'!$B$7:E$202,COLUMN('v-baza'!E:E)-1,FALSE)</f>
        <v>#N/A</v>
      </c>
      <c r="E72" s="87" t="e">
        <f>VLOOKUP($A72,'v-baza'!$B$7:F$202,COLUMN('v-baza'!F:F)-1,FALSE)</f>
        <v>#N/A</v>
      </c>
      <c r="F72" s="87" t="e">
        <f>VLOOKUP($A72,'v-baza'!$B$7:G$202,COLUMN('v-baza'!G:G)-1,FALSE)</f>
        <v>#N/A</v>
      </c>
      <c r="G72" s="87" t="e">
        <f>VLOOKUP($A72,'v-baza'!$B$7:H$202,COLUMN('v-baza'!H:H)-1,FALSE)</f>
        <v>#N/A</v>
      </c>
      <c r="H72" s="87" t="e">
        <f>VLOOKUP($A72,'v-baza'!$B$7:I$202,COLUMN('v-baza'!I:I)-1,FALSE)</f>
        <v>#N/A</v>
      </c>
      <c r="I72" t="e">
        <f>VLOOKUP($A72,'v-baza'!$B$7:J$202,COLUMN('v-baza'!J:J)-1,FALSE)</f>
        <v>#N/A</v>
      </c>
      <c r="J72" t="e">
        <f>VLOOKUP($A72,'v-baza'!$B$7:K$202,COLUMN('v-baza'!K:K)-1,FALSE)</f>
        <v>#N/A</v>
      </c>
      <c r="K72" s="51" t="e">
        <f>VLOOKUP($A72,'v-baza'!$B$7:L$202,COLUMN('v-baza'!L:L)-1,FALSE)</f>
        <v>#N/A</v>
      </c>
    </row>
    <row r="73" spans="1:11" ht="12.75">
      <c r="A73">
        <v>68</v>
      </c>
      <c r="B73" s="87" t="e">
        <f>VLOOKUP($A73,'v-baza'!$B$7:C$202,COLUMN('v-baza'!C:C)-1,FALSE)</f>
        <v>#N/A</v>
      </c>
      <c r="C73" s="87" t="e">
        <f>VLOOKUP($A73,'v-baza'!$B$7:D$202,COLUMN('v-baza'!D:D)-1,FALSE)</f>
        <v>#N/A</v>
      </c>
      <c r="D73" s="87" t="e">
        <f>VLOOKUP($A73,'v-baza'!$B$7:E$202,COLUMN('v-baza'!E:E)-1,FALSE)</f>
        <v>#N/A</v>
      </c>
      <c r="E73" s="87" t="e">
        <f>VLOOKUP($A73,'v-baza'!$B$7:F$202,COLUMN('v-baza'!F:F)-1,FALSE)</f>
        <v>#N/A</v>
      </c>
      <c r="F73" s="87" t="e">
        <f>VLOOKUP($A73,'v-baza'!$B$7:G$202,COLUMN('v-baza'!G:G)-1,FALSE)</f>
        <v>#N/A</v>
      </c>
      <c r="G73" s="87" t="e">
        <f>VLOOKUP($A73,'v-baza'!$B$7:H$202,COLUMN('v-baza'!H:H)-1,FALSE)</f>
        <v>#N/A</v>
      </c>
      <c r="H73" s="87" t="e">
        <f>VLOOKUP($A73,'v-baza'!$B$7:I$202,COLUMN('v-baza'!I:I)-1,FALSE)</f>
        <v>#N/A</v>
      </c>
      <c r="I73" t="e">
        <f>VLOOKUP($A73,'v-baza'!$B$7:J$202,COLUMN('v-baza'!J:J)-1,FALSE)</f>
        <v>#N/A</v>
      </c>
      <c r="J73" t="e">
        <f>VLOOKUP($A73,'v-baza'!$B$7:K$202,COLUMN('v-baza'!K:K)-1,FALSE)</f>
        <v>#N/A</v>
      </c>
      <c r="K73" s="51" t="e">
        <f>VLOOKUP($A73,'v-baza'!$B$7:L$202,COLUMN('v-baza'!L:L)-1,FALSE)</f>
        <v>#N/A</v>
      </c>
    </row>
    <row r="74" spans="1:11" ht="12.75">
      <c r="A74">
        <v>69</v>
      </c>
      <c r="B74" s="87" t="e">
        <f>VLOOKUP($A74,'v-baza'!$B$7:C$202,COLUMN('v-baza'!C:C)-1,FALSE)</f>
        <v>#N/A</v>
      </c>
      <c r="C74" s="87" t="e">
        <f>VLOOKUP($A74,'v-baza'!$B$7:D$202,COLUMN('v-baza'!D:D)-1,FALSE)</f>
        <v>#N/A</v>
      </c>
      <c r="D74" s="87" t="e">
        <f>VLOOKUP($A74,'v-baza'!$B$7:E$202,COLUMN('v-baza'!E:E)-1,FALSE)</f>
        <v>#N/A</v>
      </c>
      <c r="E74" s="87" t="e">
        <f>VLOOKUP($A74,'v-baza'!$B$7:F$202,COLUMN('v-baza'!F:F)-1,FALSE)</f>
        <v>#N/A</v>
      </c>
      <c r="F74" s="87" t="e">
        <f>VLOOKUP($A74,'v-baza'!$B$7:G$202,COLUMN('v-baza'!G:G)-1,FALSE)</f>
        <v>#N/A</v>
      </c>
      <c r="G74" s="87" t="e">
        <f>VLOOKUP($A74,'v-baza'!$B$7:H$202,COLUMN('v-baza'!H:H)-1,FALSE)</f>
        <v>#N/A</v>
      </c>
      <c r="H74" s="87" t="e">
        <f>VLOOKUP($A74,'v-baza'!$B$7:I$202,COLUMN('v-baza'!I:I)-1,FALSE)</f>
        <v>#N/A</v>
      </c>
      <c r="I74" t="e">
        <f>VLOOKUP($A74,'v-baza'!$B$7:J$202,COLUMN('v-baza'!J:J)-1,FALSE)</f>
        <v>#N/A</v>
      </c>
      <c r="J74" t="e">
        <f>VLOOKUP($A74,'v-baza'!$B$7:K$202,COLUMN('v-baza'!K:K)-1,FALSE)</f>
        <v>#N/A</v>
      </c>
      <c r="K74" s="51" t="e">
        <f>VLOOKUP($A74,'v-baza'!$B$7:L$202,COLUMN('v-baza'!L:L)-1,FALSE)</f>
        <v>#N/A</v>
      </c>
    </row>
    <row r="75" spans="1:11" ht="12.75">
      <c r="A75">
        <v>70</v>
      </c>
      <c r="B75" s="87" t="e">
        <f>VLOOKUP($A75,'v-baza'!$B$7:C$202,COLUMN('v-baza'!C:C)-1,FALSE)</f>
        <v>#N/A</v>
      </c>
      <c r="C75" s="87" t="e">
        <f>VLOOKUP($A75,'v-baza'!$B$7:D$202,COLUMN('v-baza'!D:D)-1,FALSE)</f>
        <v>#N/A</v>
      </c>
      <c r="D75" s="87" t="e">
        <f>VLOOKUP($A75,'v-baza'!$B$7:E$202,COLUMN('v-baza'!E:E)-1,FALSE)</f>
        <v>#N/A</v>
      </c>
      <c r="E75" s="87" t="e">
        <f>VLOOKUP($A75,'v-baza'!$B$7:F$202,COLUMN('v-baza'!F:F)-1,FALSE)</f>
        <v>#N/A</v>
      </c>
      <c r="F75" s="87" t="e">
        <f>VLOOKUP($A75,'v-baza'!$B$7:G$202,COLUMN('v-baza'!G:G)-1,FALSE)</f>
        <v>#N/A</v>
      </c>
      <c r="G75" s="87" t="e">
        <f>VLOOKUP($A75,'v-baza'!$B$7:H$202,COLUMN('v-baza'!H:H)-1,FALSE)</f>
        <v>#N/A</v>
      </c>
      <c r="H75" s="87" t="e">
        <f>VLOOKUP($A75,'v-baza'!$B$7:I$202,COLUMN('v-baza'!I:I)-1,FALSE)</f>
        <v>#N/A</v>
      </c>
      <c r="I75" t="e">
        <f>VLOOKUP($A75,'v-baza'!$B$7:J$202,COLUMN('v-baza'!J:J)-1,FALSE)</f>
        <v>#N/A</v>
      </c>
      <c r="J75" t="e">
        <f>VLOOKUP($A75,'v-baza'!$B$7:K$202,COLUMN('v-baza'!K:K)-1,FALSE)</f>
        <v>#N/A</v>
      </c>
      <c r="K75" s="51" t="e">
        <f>VLOOKUP($A75,'v-baza'!$B$7:L$202,COLUMN('v-baza'!L:L)-1,FALSE)</f>
        <v>#N/A</v>
      </c>
    </row>
    <row r="76" spans="1:11" ht="12.75">
      <c r="A76">
        <v>71</v>
      </c>
      <c r="B76" s="87" t="e">
        <f>VLOOKUP($A76,'v-baza'!$B$7:C$202,COLUMN('v-baza'!C:C)-1,FALSE)</f>
        <v>#N/A</v>
      </c>
      <c r="C76" s="87" t="e">
        <f>VLOOKUP($A76,'v-baza'!$B$7:D$202,COLUMN('v-baza'!D:D)-1,FALSE)</f>
        <v>#N/A</v>
      </c>
      <c r="D76" s="87" t="e">
        <f>VLOOKUP($A76,'v-baza'!$B$7:E$202,COLUMN('v-baza'!E:E)-1,FALSE)</f>
        <v>#N/A</v>
      </c>
      <c r="E76" s="87" t="e">
        <f>VLOOKUP($A76,'v-baza'!$B$7:F$202,COLUMN('v-baza'!F:F)-1,FALSE)</f>
        <v>#N/A</v>
      </c>
      <c r="F76" s="87" t="e">
        <f>VLOOKUP($A76,'v-baza'!$B$7:G$202,COLUMN('v-baza'!G:G)-1,FALSE)</f>
        <v>#N/A</v>
      </c>
      <c r="G76" s="87" t="e">
        <f>VLOOKUP($A76,'v-baza'!$B$7:H$202,COLUMN('v-baza'!H:H)-1,FALSE)</f>
        <v>#N/A</v>
      </c>
      <c r="H76" s="87" t="e">
        <f>VLOOKUP($A76,'v-baza'!$B$7:I$202,COLUMN('v-baza'!I:I)-1,FALSE)</f>
        <v>#N/A</v>
      </c>
      <c r="I76" t="e">
        <f>VLOOKUP($A76,'v-baza'!$B$7:J$202,COLUMN('v-baza'!J:J)-1,FALSE)</f>
        <v>#N/A</v>
      </c>
      <c r="J76" t="e">
        <f>VLOOKUP($A76,'v-baza'!$B$7:K$202,COLUMN('v-baza'!K:K)-1,FALSE)</f>
        <v>#N/A</v>
      </c>
      <c r="K76" s="51" t="e">
        <f>VLOOKUP($A76,'v-baza'!$B$7:L$202,COLUMN('v-baza'!L:L)-1,FALSE)</f>
        <v>#N/A</v>
      </c>
    </row>
    <row r="77" spans="1:11" ht="12.75">
      <c r="A77">
        <v>72</v>
      </c>
      <c r="B77" s="87" t="e">
        <f>VLOOKUP($A77,'v-baza'!$B$7:C$202,COLUMN('v-baza'!C:C)-1,FALSE)</f>
        <v>#N/A</v>
      </c>
      <c r="C77" s="87" t="e">
        <f>VLOOKUP($A77,'v-baza'!$B$7:D$202,COLUMN('v-baza'!D:D)-1,FALSE)</f>
        <v>#N/A</v>
      </c>
      <c r="D77" s="87" t="e">
        <f>VLOOKUP($A77,'v-baza'!$B$7:E$202,COLUMN('v-baza'!E:E)-1,FALSE)</f>
        <v>#N/A</v>
      </c>
      <c r="E77" s="87" t="e">
        <f>VLOOKUP($A77,'v-baza'!$B$7:F$202,COLUMN('v-baza'!F:F)-1,FALSE)</f>
        <v>#N/A</v>
      </c>
      <c r="F77" s="87" t="e">
        <f>VLOOKUP($A77,'v-baza'!$B$7:G$202,COLUMN('v-baza'!G:G)-1,FALSE)</f>
        <v>#N/A</v>
      </c>
      <c r="G77" s="87" t="e">
        <f>VLOOKUP($A77,'v-baza'!$B$7:H$202,COLUMN('v-baza'!H:H)-1,FALSE)</f>
        <v>#N/A</v>
      </c>
      <c r="H77" s="87" t="e">
        <f>VLOOKUP($A77,'v-baza'!$B$7:I$202,COLUMN('v-baza'!I:I)-1,FALSE)</f>
        <v>#N/A</v>
      </c>
      <c r="I77" t="e">
        <f>VLOOKUP($A77,'v-baza'!$B$7:J$202,COLUMN('v-baza'!J:J)-1,FALSE)</f>
        <v>#N/A</v>
      </c>
      <c r="J77" t="e">
        <f>VLOOKUP($A77,'v-baza'!$B$7:K$202,COLUMN('v-baza'!K:K)-1,FALSE)</f>
        <v>#N/A</v>
      </c>
      <c r="K77" s="51" t="e">
        <f>VLOOKUP($A77,'v-baza'!$B$7:L$202,COLUMN('v-baza'!L:L)-1,FALSE)</f>
        <v>#N/A</v>
      </c>
    </row>
    <row r="78" spans="1:11" ht="12.75">
      <c r="A78">
        <v>73</v>
      </c>
      <c r="B78" s="87" t="e">
        <f>VLOOKUP($A78,'v-baza'!$B$7:C$202,COLUMN('v-baza'!C:C)-1,FALSE)</f>
        <v>#N/A</v>
      </c>
      <c r="C78" s="87" t="e">
        <f>VLOOKUP($A78,'v-baza'!$B$7:D$202,COLUMN('v-baza'!D:D)-1,FALSE)</f>
        <v>#N/A</v>
      </c>
      <c r="D78" s="87" t="e">
        <f>VLOOKUP($A78,'v-baza'!$B$7:E$202,COLUMN('v-baza'!E:E)-1,FALSE)</f>
        <v>#N/A</v>
      </c>
      <c r="E78" s="87" t="e">
        <f>VLOOKUP($A78,'v-baza'!$B$7:F$202,COLUMN('v-baza'!F:F)-1,FALSE)</f>
        <v>#N/A</v>
      </c>
      <c r="F78" s="87" t="e">
        <f>VLOOKUP($A78,'v-baza'!$B$7:G$202,COLUMN('v-baza'!G:G)-1,FALSE)</f>
        <v>#N/A</v>
      </c>
      <c r="G78" s="87" t="e">
        <f>VLOOKUP($A78,'v-baza'!$B$7:H$202,COLUMN('v-baza'!H:H)-1,FALSE)</f>
        <v>#N/A</v>
      </c>
      <c r="H78" s="87" t="e">
        <f>VLOOKUP($A78,'v-baza'!$B$7:I$202,COLUMN('v-baza'!I:I)-1,FALSE)</f>
        <v>#N/A</v>
      </c>
      <c r="I78" t="e">
        <f>VLOOKUP($A78,'v-baza'!$B$7:J$202,COLUMN('v-baza'!J:J)-1,FALSE)</f>
        <v>#N/A</v>
      </c>
      <c r="J78" t="e">
        <f>VLOOKUP($A78,'v-baza'!$B$7:K$202,COLUMN('v-baza'!K:K)-1,FALSE)</f>
        <v>#N/A</v>
      </c>
      <c r="K78" s="51" t="e">
        <f>VLOOKUP($A78,'v-baza'!$B$7:L$202,COLUMN('v-baza'!L:L)-1,FALSE)</f>
        <v>#N/A</v>
      </c>
    </row>
    <row r="79" spans="1:11" ht="12.75">
      <c r="A79">
        <v>74</v>
      </c>
      <c r="B79" s="87" t="e">
        <f>VLOOKUP($A79,'v-baza'!$B$7:C$202,COLUMN('v-baza'!C:C)-1,FALSE)</f>
        <v>#N/A</v>
      </c>
      <c r="C79" s="87" t="e">
        <f>VLOOKUP($A79,'v-baza'!$B$7:D$202,COLUMN('v-baza'!D:D)-1,FALSE)</f>
        <v>#N/A</v>
      </c>
      <c r="D79" s="87" t="e">
        <f>VLOOKUP($A79,'v-baza'!$B$7:E$202,COLUMN('v-baza'!E:E)-1,FALSE)</f>
        <v>#N/A</v>
      </c>
      <c r="E79" s="87" t="e">
        <f>VLOOKUP($A79,'v-baza'!$B$7:F$202,COLUMN('v-baza'!F:F)-1,FALSE)</f>
        <v>#N/A</v>
      </c>
      <c r="F79" s="87" t="e">
        <f>VLOOKUP($A79,'v-baza'!$B$7:G$202,COLUMN('v-baza'!G:G)-1,FALSE)</f>
        <v>#N/A</v>
      </c>
      <c r="G79" s="87" t="e">
        <f>VLOOKUP($A79,'v-baza'!$B$7:H$202,COLUMN('v-baza'!H:H)-1,FALSE)</f>
        <v>#N/A</v>
      </c>
      <c r="H79" s="87" t="e">
        <f>VLOOKUP($A79,'v-baza'!$B$7:I$202,COLUMN('v-baza'!I:I)-1,FALSE)</f>
        <v>#N/A</v>
      </c>
      <c r="I79" t="e">
        <f>VLOOKUP($A79,'v-baza'!$B$7:J$202,COLUMN('v-baza'!J:J)-1,FALSE)</f>
        <v>#N/A</v>
      </c>
      <c r="J79" t="e">
        <f>VLOOKUP($A79,'v-baza'!$B$7:K$202,COLUMN('v-baza'!K:K)-1,FALSE)</f>
        <v>#N/A</v>
      </c>
      <c r="K79" s="51" t="e">
        <f>VLOOKUP($A79,'v-baza'!$B$7:L$202,COLUMN('v-baza'!L:L)-1,FALSE)</f>
        <v>#N/A</v>
      </c>
    </row>
    <row r="80" spans="1:11" ht="12.75">
      <c r="A80">
        <v>75</v>
      </c>
      <c r="B80" s="87" t="e">
        <f>VLOOKUP($A80,'v-baza'!$B$7:C$202,COLUMN('v-baza'!C:C)-1,FALSE)</f>
        <v>#N/A</v>
      </c>
      <c r="C80" s="87" t="e">
        <f>VLOOKUP($A80,'v-baza'!$B$7:D$202,COLUMN('v-baza'!D:D)-1,FALSE)</f>
        <v>#N/A</v>
      </c>
      <c r="D80" s="87" t="e">
        <f>VLOOKUP($A80,'v-baza'!$B$7:E$202,COLUMN('v-baza'!E:E)-1,FALSE)</f>
        <v>#N/A</v>
      </c>
      <c r="E80" s="87" t="e">
        <f>VLOOKUP($A80,'v-baza'!$B$7:F$202,COLUMN('v-baza'!F:F)-1,FALSE)</f>
        <v>#N/A</v>
      </c>
      <c r="F80" s="87" t="e">
        <f>VLOOKUP($A80,'v-baza'!$B$7:G$202,COLUMN('v-baza'!G:G)-1,FALSE)</f>
        <v>#N/A</v>
      </c>
      <c r="G80" s="87" t="e">
        <f>VLOOKUP($A80,'v-baza'!$B$7:H$202,COLUMN('v-baza'!H:H)-1,FALSE)</f>
        <v>#N/A</v>
      </c>
      <c r="H80" s="87" t="e">
        <f>VLOOKUP($A80,'v-baza'!$B$7:I$202,COLUMN('v-baza'!I:I)-1,FALSE)</f>
        <v>#N/A</v>
      </c>
      <c r="I80" t="e">
        <f>VLOOKUP($A80,'v-baza'!$B$7:J$202,COLUMN('v-baza'!J:J)-1,FALSE)</f>
        <v>#N/A</v>
      </c>
      <c r="J80" t="e">
        <f>VLOOKUP($A80,'v-baza'!$B$7:K$202,COLUMN('v-baza'!K:K)-1,FALSE)</f>
        <v>#N/A</v>
      </c>
      <c r="K80" s="51" t="e">
        <f>VLOOKUP($A80,'v-baza'!$B$7:L$202,COLUMN('v-baza'!L:L)-1,FALSE)</f>
        <v>#N/A</v>
      </c>
    </row>
    <row r="81" spans="1:11" ht="12.75">
      <c r="A81">
        <v>76</v>
      </c>
      <c r="B81" s="87" t="e">
        <f>VLOOKUP($A81,'v-baza'!$B$7:C$202,COLUMN('v-baza'!C:C)-1,FALSE)</f>
        <v>#N/A</v>
      </c>
      <c r="C81" s="87" t="e">
        <f>VLOOKUP($A81,'v-baza'!$B$7:D$202,COLUMN('v-baza'!D:D)-1,FALSE)</f>
        <v>#N/A</v>
      </c>
      <c r="D81" s="87" t="e">
        <f>VLOOKUP($A81,'v-baza'!$B$7:E$202,COLUMN('v-baza'!E:E)-1,FALSE)</f>
        <v>#N/A</v>
      </c>
      <c r="E81" s="87" t="e">
        <f>VLOOKUP($A81,'v-baza'!$B$7:F$202,COLUMN('v-baza'!F:F)-1,FALSE)</f>
        <v>#N/A</v>
      </c>
      <c r="F81" s="87" t="e">
        <f>VLOOKUP($A81,'v-baza'!$B$7:G$202,COLUMN('v-baza'!G:G)-1,FALSE)</f>
        <v>#N/A</v>
      </c>
      <c r="G81" s="87" t="e">
        <f>VLOOKUP($A81,'v-baza'!$B$7:H$202,COLUMN('v-baza'!H:H)-1,FALSE)</f>
        <v>#N/A</v>
      </c>
      <c r="H81" s="87" t="e">
        <f>VLOOKUP($A81,'v-baza'!$B$7:I$202,COLUMN('v-baza'!I:I)-1,FALSE)</f>
        <v>#N/A</v>
      </c>
      <c r="I81" t="e">
        <f>VLOOKUP($A81,'v-baza'!$B$7:J$202,COLUMN('v-baza'!J:J)-1,FALSE)</f>
        <v>#N/A</v>
      </c>
      <c r="J81" t="e">
        <f>VLOOKUP($A81,'v-baza'!$B$7:K$202,COLUMN('v-baza'!K:K)-1,FALSE)</f>
        <v>#N/A</v>
      </c>
      <c r="K81" s="51" t="e">
        <f>VLOOKUP($A81,'v-baza'!$B$7:L$202,COLUMN('v-baza'!L:L)-1,FALSE)</f>
        <v>#N/A</v>
      </c>
    </row>
    <row r="82" spans="1:11" ht="12.75">
      <c r="A82">
        <v>77</v>
      </c>
      <c r="B82" s="87" t="e">
        <f>VLOOKUP($A82,'v-baza'!$B$7:C$202,COLUMN('v-baza'!C:C)-1,FALSE)</f>
        <v>#N/A</v>
      </c>
      <c r="C82" s="87" t="e">
        <f>VLOOKUP($A82,'v-baza'!$B$7:D$202,COLUMN('v-baza'!D:D)-1,FALSE)</f>
        <v>#N/A</v>
      </c>
      <c r="D82" s="87" t="e">
        <f>VLOOKUP($A82,'v-baza'!$B$7:E$202,COLUMN('v-baza'!E:E)-1,FALSE)</f>
        <v>#N/A</v>
      </c>
      <c r="E82" s="87" t="e">
        <f>VLOOKUP($A82,'v-baza'!$B$7:F$202,COLUMN('v-baza'!F:F)-1,FALSE)</f>
        <v>#N/A</v>
      </c>
      <c r="F82" s="87" t="e">
        <f>VLOOKUP($A82,'v-baza'!$B$7:G$202,COLUMN('v-baza'!G:G)-1,FALSE)</f>
        <v>#N/A</v>
      </c>
      <c r="G82" s="87" t="e">
        <f>VLOOKUP($A82,'v-baza'!$B$7:H$202,COLUMN('v-baza'!H:H)-1,FALSE)</f>
        <v>#N/A</v>
      </c>
      <c r="H82" s="87" t="e">
        <f>VLOOKUP($A82,'v-baza'!$B$7:I$202,COLUMN('v-baza'!I:I)-1,FALSE)</f>
        <v>#N/A</v>
      </c>
      <c r="I82" t="e">
        <f>VLOOKUP($A82,'v-baza'!$B$7:J$202,COLUMN('v-baza'!J:J)-1,FALSE)</f>
        <v>#N/A</v>
      </c>
      <c r="J82" t="e">
        <f>VLOOKUP($A82,'v-baza'!$B$7:K$202,COLUMN('v-baza'!K:K)-1,FALSE)</f>
        <v>#N/A</v>
      </c>
      <c r="K82" s="51" t="e">
        <f>VLOOKUP($A82,'v-baza'!$B$7:L$202,COLUMN('v-baza'!L:L)-1,FALSE)</f>
        <v>#N/A</v>
      </c>
    </row>
    <row r="83" spans="1:11" ht="12.75">
      <c r="A83">
        <v>78</v>
      </c>
      <c r="B83" s="87" t="e">
        <f>VLOOKUP($A83,'v-baza'!$B$7:C$202,COLUMN('v-baza'!C:C)-1,FALSE)</f>
        <v>#N/A</v>
      </c>
      <c r="C83" s="87" t="e">
        <f>VLOOKUP($A83,'v-baza'!$B$7:D$202,COLUMN('v-baza'!D:D)-1,FALSE)</f>
        <v>#N/A</v>
      </c>
      <c r="D83" s="87" t="e">
        <f>VLOOKUP($A83,'v-baza'!$B$7:E$202,COLUMN('v-baza'!E:E)-1,FALSE)</f>
        <v>#N/A</v>
      </c>
      <c r="E83" s="87" t="e">
        <f>VLOOKUP($A83,'v-baza'!$B$7:F$202,COLUMN('v-baza'!F:F)-1,FALSE)</f>
        <v>#N/A</v>
      </c>
      <c r="F83" s="87" t="e">
        <f>VLOOKUP($A83,'v-baza'!$B$7:G$202,COLUMN('v-baza'!G:G)-1,FALSE)</f>
        <v>#N/A</v>
      </c>
      <c r="G83" s="87" t="e">
        <f>VLOOKUP($A83,'v-baza'!$B$7:H$202,COLUMN('v-baza'!H:H)-1,FALSE)</f>
        <v>#N/A</v>
      </c>
      <c r="H83" s="87" t="e">
        <f>VLOOKUP($A83,'v-baza'!$B$7:I$202,COLUMN('v-baza'!I:I)-1,FALSE)</f>
        <v>#N/A</v>
      </c>
      <c r="I83" t="e">
        <f>VLOOKUP($A83,'v-baza'!$B$7:J$202,COLUMN('v-baza'!J:J)-1,FALSE)</f>
        <v>#N/A</v>
      </c>
      <c r="J83" t="e">
        <f>VLOOKUP($A83,'v-baza'!$B$7:K$202,COLUMN('v-baza'!K:K)-1,FALSE)</f>
        <v>#N/A</v>
      </c>
      <c r="K83" s="51" t="e">
        <f>VLOOKUP($A83,'v-baza'!$B$7:L$202,COLUMN('v-baza'!L:L)-1,FALSE)</f>
        <v>#N/A</v>
      </c>
    </row>
    <row r="84" spans="1:11" ht="12.75">
      <c r="A84">
        <v>79</v>
      </c>
      <c r="B84" s="87" t="e">
        <f>VLOOKUP($A84,'v-baza'!$B$7:C$202,COLUMN('v-baza'!C:C)-1,FALSE)</f>
        <v>#N/A</v>
      </c>
      <c r="C84" s="87" t="e">
        <f>VLOOKUP($A84,'v-baza'!$B$7:D$202,COLUMN('v-baza'!D:D)-1,FALSE)</f>
        <v>#N/A</v>
      </c>
      <c r="D84" s="87" t="e">
        <f>VLOOKUP($A84,'v-baza'!$B$7:E$202,COLUMN('v-baza'!E:E)-1,FALSE)</f>
        <v>#N/A</v>
      </c>
      <c r="E84" s="87" t="e">
        <f>VLOOKUP($A84,'v-baza'!$B$7:F$202,COLUMN('v-baza'!F:F)-1,FALSE)</f>
        <v>#N/A</v>
      </c>
      <c r="F84" s="87" t="e">
        <f>VLOOKUP($A84,'v-baza'!$B$7:G$202,COLUMN('v-baza'!G:G)-1,FALSE)</f>
        <v>#N/A</v>
      </c>
      <c r="G84" s="87" t="e">
        <f>VLOOKUP($A84,'v-baza'!$B$7:H$202,COLUMN('v-baza'!H:H)-1,FALSE)</f>
        <v>#N/A</v>
      </c>
      <c r="H84" s="87" t="e">
        <f>VLOOKUP($A84,'v-baza'!$B$7:I$202,COLUMN('v-baza'!I:I)-1,FALSE)</f>
        <v>#N/A</v>
      </c>
      <c r="I84" t="e">
        <f>VLOOKUP($A84,'v-baza'!$B$7:J$202,COLUMN('v-baza'!J:J)-1,FALSE)</f>
        <v>#N/A</v>
      </c>
      <c r="J84" t="e">
        <f>VLOOKUP($A84,'v-baza'!$B$7:K$202,COLUMN('v-baza'!K:K)-1,FALSE)</f>
        <v>#N/A</v>
      </c>
      <c r="K84" s="51" t="e">
        <f>VLOOKUP($A84,'v-baza'!$B$7:L$202,COLUMN('v-baza'!L:L)-1,FALSE)</f>
        <v>#N/A</v>
      </c>
    </row>
    <row r="85" spans="1:11" ht="12.75">
      <c r="A85">
        <v>80</v>
      </c>
      <c r="B85" s="87" t="e">
        <f>VLOOKUP($A85,'v-baza'!$B$7:C$202,COLUMN('v-baza'!C:C)-1,FALSE)</f>
        <v>#N/A</v>
      </c>
      <c r="C85" s="87" t="e">
        <f>VLOOKUP($A85,'v-baza'!$B$7:D$202,COLUMN('v-baza'!D:D)-1,FALSE)</f>
        <v>#N/A</v>
      </c>
      <c r="D85" s="87" t="e">
        <f>VLOOKUP($A85,'v-baza'!$B$7:E$202,COLUMN('v-baza'!E:E)-1,FALSE)</f>
        <v>#N/A</v>
      </c>
      <c r="E85" s="87" t="e">
        <f>VLOOKUP($A85,'v-baza'!$B$7:F$202,COLUMN('v-baza'!F:F)-1,FALSE)</f>
        <v>#N/A</v>
      </c>
      <c r="F85" s="87" t="e">
        <f>VLOOKUP($A85,'v-baza'!$B$7:G$202,COLUMN('v-baza'!G:G)-1,FALSE)</f>
        <v>#N/A</v>
      </c>
      <c r="G85" s="87" t="e">
        <f>VLOOKUP($A85,'v-baza'!$B$7:H$202,COLUMN('v-baza'!H:H)-1,FALSE)</f>
        <v>#N/A</v>
      </c>
      <c r="H85" s="87" t="e">
        <f>VLOOKUP($A85,'v-baza'!$B$7:I$202,COLUMN('v-baza'!I:I)-1,FALSE)</f>
        <v>#N/A</v>
      </c>
      <c r="I85" t="e">
        <f>VLOOKUP($A85,'v-baza'!$B$7:J$202,COLUMN('v-baza'!J:J)-1,FALSE)</f>
        <v>#N/A</v>
      </c>
      <c r="J85" t="e">
        <f>VLOOKUP($A85,'v-baza'!$B$7:K$202,COLUMN('v-baza'!K:K)-1,FALSE)</f>
        <v>#N/A</v>
      </c>
      <c r="K85" s="51" t="e">
        <f>VLOOKUP($A85,'v-baza'!$B$7:L$202,COLUMN('v-baza'!L:L)-1,FALSE)</f>
        <v>#N/A</v>
      </c>
    </row>
    <row r="86" spans="1:11" ht="12.75">
      <c r="A86">
        <v>81</v>
      </c>
      <c r="B86" s="87" t="e">
        <f>VLOOKUP($A86,'v-baza'!$B$7:C$202,COLUMN('v-baza'!C:C)-1,FALSE)</f>
        <v>#N/A</v>
      </c>
      <c r="C86" s="87" t="e">
        <f>VLOOKUP($A86,'v-baza'!$B$7:D$202,COLUMN('v-baza'!D:D)-1,FALSE)</f>
        <v>#N/A</v>
      </c>
      <c r="D86" s="87" t="e">
        <f>VLOOKUP($A86,'v-baza'!$B$7:E$202,COLUMN('v-baza'!E:E)-1,FALSE)</f>
        <v>#N/A</v>
      </c>
      <c r="E86" s="87" t="e">
        <f>VLOOKUP($A86,'v-baza'!$B$7:F$202,COLUMN('v-baza'!F:F)-1,FALSE)</f>
        <v>#N/A</v>
      </c>
      <c r="F86" s="87" t="e">
        <f>VLOOKUP($A86,'v-baza'!$B$7:G$202,COLUMN('v-baza'!G:G)-1,FALSE)</f>
        <v>#N/A</v>
      </c>
      <c r="G86" s="87" t="e">
        <f>VLOOKUP($A86,'v-baza'!$B$7:H$202,COLUMN('v-baza'!H:H)-1,FALSE)</f>
        <v>#N/A</v>
      </c>
      <c r="H86" s="87" t="e">
        <f>VLOOKUP($A86,'v-baza'!$B$7:I$202,COLUMN('v-baza'!I:I)-1,FALSE)</f>
        <v>#N/A</v>
      </c>
      <c r="I86" t="e">
        <f>VLOOKUP($A86,'v-baza'!$B$7:J$202,COLUMN('v-baza'!J:J)-1,FALSE)</f>
        <v>#N/A</v>
      </c>
      <c r="J86" t="e">
        <f>VLOOKUP($A86,'v-baza'!$B$7:K$202,COLUMN('v-baza'!K:K)-1,FALSE)</f>
        <v>#N/A</v>
      </c>
      <c r="K86" s="51" t="e">
        <f>VLOOKUP($A86,'v-baza'!$B$7:L$202,COLUMN('v-baza'!L:L)-1,FALSE)</f>
        <v>#N/A</v>
      </c>
    </row>
    <row r="87" spans="1:11" ht="12.75">
      <c r="A87">
        <v>82</v>
      </c>
      <c r="B87" s="87" t="e">
        <f>VLOOKUP($A87,'v-baza'!$B$7:C$202,COLUMN('v-baza'!C:C)-1,FALSE)</f>
        <v>#N/A</v>
      </c>
      <c r="C87" s="87" t="e">
        <f>VLOOKUP($A87,'v-baza'!$B$7:D$202,COLUMN('v-baza'!D:D)-1,FALSE)</f>
        <v>#N/A</v>
      </c>
      <c r="D87" s="87" t="e">
        <f>VLOOKUP($A87,'v-baza'!$B$7:E$202,COLUMN('v-baza'!E:E)-1,FALSE)</f>
        <v>#N/A</v>
      </c>
      <c r="E87" s="87" t="e">
        <f>VLOOKUP($A87,'v-baza'!$B$7:F$202,COLUMN('v-baza'!F:F)-1,FALSE)</f>
        <v>#N/A</v>
      </c>
      <c r="F87" s="87" t="e">
        <f>VLOOKUP($A87,'v-baza'!$B$7:G$202,COLUMN('v-baza'!G:G)-1,FALSE)</f>
        <v>#N/A</v>
      </c>
      <c r="G87" s="87" t="e">
        <f>VLOOKUP($A87,'v-baza'!$B$7:H$202,COLUMN('v-baza'!H:H)-1,FALSE)</f>
        <v>#N/A</v>
      </c>
      <c r="H87" s="87" t="e">
        <f>VLOOKUP($A87,'v-baza'!$B$7:I$202,COLUMN('v-baza'!I:I)-1,FALSE)</f>
        <v>#N/A</v>
      </c>
      <c r="I87" t="e">
        <f>VLOOKUP($A87,'v-baza'!$B$7:J$202,COLUMN('v-baza'!J:J)-1,FALSE)</f>
        <v>#N/A</v>
      </c>
      <c r="J87" t="e">
        <f>VLOOKUP($A87,'v-baza'!$B$7:K$202,COLUMN('v-baza'!K:K)-1,FALSE)</f>
        <v>#N/A</v>
      </c>
      <c r="K87" s="51" t="e">
        <f>VLOOKUP($A87,'v-baza'!$B$7:L$202,COLUMN('v-baza'!L:L)-1,FALSE)</f>
        <v>#N/A</v>
      </c>
    </row>
    <row r="88" spans="1:11" ht="12.75">
      <c r="A88">
        <v>83</v>
      </c>
      <c r="B88" s="87" t="e">
        <f>VLOOKUP($A88,'v-baza'!$B$7:C$202,COLUMN('v-baza'!C:C)-1,FALSE)</f>
        <v>#N/A</v>
      </c>
      <c r="C88" s="87" t="e">
        <f>VLOOKUP($A88,'v-baza'!$B$7:D$202,COLUMN('v-baza'!D:D)-1,FALSE)</f>
        <v>#N/A</v>
      </c>
      <c r="D88" s="87" t="e">
        <f>VLOOKUP($A88,'v-baza'!$B$7:E$202,COLUMN('v-baza'!E:E)-1,FALSE)</f>
        <v>#N/A</v>
      </c>
      <c r="E88" s="87" t="e">
        <f>VLOOKUP($A88,'v-baza'!$B$7:F$202,COLUMN('v-baza'!F:F)-1,FALSE)</f>
        <v>#N/A</v>
      </c>
      <c r="F88" s="87" t="e">
        <f>VLOOKUP($A88,'v-baza'!$B$7:G$202,COLUMN('v-baza'!G:G)-1,FALSE)</f>
        <v>#N/A</v>
      </c>
      <c r="G88" s="87" t="e">
        <f>VLOOKUP($A88,'v-baza'!$B$7:H$202,COLUMN('v-baza'!H:H)-1,FALSE)</f>
        <v>#N/A</v>
      </c>
      <c r="H88" s="87" t="e">
        <f>VLOOKUP($A88,'v-baza'!$B$7:I$202,COLUMN('v-baza'!I:I)-1,FALSE)</f>
        <v>#N/A</v>
      </c>
      <c r="I88" t="e">
        <f>VLOOKUP($A88,'v-baza'!$B$7:J$202,COLUMN('v-baza'!J:J)-1,FALSE)</f>
        <v>#N/A</v>
      </c>
      <c r="J88" t="e">
        <f>VLOOKUP($A88,'v-baza'!$B$7:K$202,COLUMN('v-baza'!K:K)-1,FALSE)</f>
        <v>#N/A</v>
      </c>
      <c r="K88" s="51" t="e">
        <f>VLOOKUP($A88,'v-baza'!$B$7:L$202,COLUMN('v-baza'!L:L)-1,FALSE)</f>
        <v>#N/A</v>
      </c>
    </row>
    <row r="89" spans="1:11" ht="12.75">
      <c r="A89">
        <v>84</v>
      </c>
      <c r="B89" s="87" t="e">
        <f>VLOOKUP($A89,'v-baza'!$B$7:C$202,COLUMN('v-baza'!C:C)-1,FALSE)</f>
        <v>#N/A</v>
      </c>
      <c r="C89" s="87" t="e">
        <f>VLOOKUP($A89,'v-baza'!$B$7:D$202,COLUMN('v-baza'!D:D)-1,FALSE)</f>
        <v>#N/A</v>
      </c>
      <c r="D89" s="87" t="e">
        <f>VLOOKUP($A89,'v-baza'!$B$7:E$202,COLUMN('v-baza'!E:E)-1,FALSE)</f>
        <v>#N/A</v>
      </c>
      <c r="E89" s="87" t="e">
        <f>VLOOKUP($A89,'v-baza'!$B$7:F$202,COLUMN('v-baza'!F:F)-1,FALSE)</f>
        <v>#N/A</v>
      </c>
      <c r="F89" s="87" t="e">
        <f>VLOOKUP($A89,'v-baza'!$B$7:G$202,COLUMN('v-baza'!G:G)-1,FALSE)</f>
        <v>#N/A</v>
      </c>
      <c r="G89" s="87" t="e">
        <f>VLOOKUP($A89,'v-baza'!$B$7:H$202,COLUMN('v-baza'!H:H)-1,FALSE)</f>
        <v>#N/A</v>
      </c>
      <c r="H89" s="87" t="e">
        <f>VLOOKUP($A89,'v-baza'!$B$7:I$202,COLUMN('v-baza'!I:I)-1,FALSE)</f>
        <v>#N/A</v>
      </c>
      <c r="I89" t="e">
        <f>VLOOKUP($A89,'v-baza'!$B$7:J$202,COLUMN('v-baza'!J:J)-1,FALSE)</f>
        <v>#N/A</v>
      </c>
      <c r="J89" t="e">
        <f>VLOOKUP($A89,'v-baza'!$B$7:K$202,COLUMN('v-baza'!K:K)-1,FALSE)</f>
        <v>#N/A</v>
      </c>
      <c r="K89" s="51" t="e">
        <f>VLOOKUP($A89,'v-baza'!$B$7:L$202,COLUMN('v-baza'!L:L)-1,FALSE)</f>
        <v>#N/A</v>
      </c>
    </row>
    <row r="90" spans="1:11" ht="12.75">
      <c r="A90">
        <v>85</v>
      </c>
      <c r="B90" s="87" t="e">
        <f>VLOOKUP($A90,'v-baza'!$B$7:C$202,COLUMN('v-baza'!C:C)-1,FALSE)</f>
        <v>#N/A</v>
      </c>
      <c r="C90" s="87" t="e">
        <f>VLOOKUP($A90,'v-baza'!$B$7:D$202,COLUMN('v-baza'!D:D)-1,FALSE)</f>
        <v>#N/A</v>
      </c>
      <c r="D90" s="87" t="e">
        <f>VLOOKUP($A90,'v-baza'!$B$7:E$202,COLUMN('v-baza'!E:E)-1,FALSE)</f>
        <v>#N/A</v>
      </c>
      <c r="E90" s="87" t="e">
        <f>VLOOKUP($A90,'v-baza'!$B$7:F$202,COLUMN('v-baza'!F:F)-1,FALSE)</f>
        <v>#N/A</v>
      </c>
      <c r="F90" s="87" t="e">
        <f>VLOOKUP($A90,'v-baza'!$B$7:G$202,COLUMN('v-baza'!G:G)-1,FALSE)</f>
        <v>#N/A</v>
      </c>
      <c r="G90" s="87" t="e">
        <f>VLOOKUP($A90,'v-baza'!$B$7:H$202,COLUMN('v-baza'!H:H)-1,FALSE)</f>
        <v>#N/A</v>
      </c>
      <c r="H90" s="87" t="e">
        <f>VLOOKUP($A90,'v-baza'!$B$7:I$202,COLUMN('v-baza'!I:I)-1,FALSE)</f>
        <v>#N/A</v>
      </c>
      <c r="I90" t="e">
        <f>VLOOKUP($A90,'v-baza'!$B$7:J$202,COLUMN('v-baza'!J:J)-1,FALSE)</f>
        <v>#N/A</v>
      </c>
      <c r="J90" t="e">
        <f>VLOOKUP($A90,'v-baza'!$B$7:K$202,COLUMN('v-baza'!K:K)-1,FALSE)</f>
        <v>#N/A</v>
      </c>
      <c r="K90" s="51" t="e">
        <f>VLOOKUP($A90,'v-baza'!$B$7:L$202,COLUMN('v-baza'!L:L)-1,FALSE)</f>
        <v>#N/A</v>
      </c>
    </row>
    <row r="91" spans="1:11" ht="12.75">
      <c r="A91">
        <v>86</v>
      </c>
      <c r="B91" s="87" t="e">
        <f>VLOOKUP($A91,'v-baza'!$B$7:C$202,COLUMN('v-baza'!C:C)-1,FALSE)</f>
        <v>#N/A</v>
      </c>
      <c r="C91" s="87" t="e">
        <f>VLOOKUP($A91,'v-baza'!$B$7:D$202,COLUMN('v-baza'!D:D)-1,FALSE)</f>
        <v>#N/A</v>
      </c>
      <c r="D91" s="87" t="e">
        <f>VLOOKUP($A91,'v-baza'!$B$7:E$202,COLUMN('v-baza'!E:E)-1,FALSE)</f>
        <v>#N/A</v>
      </c>
      <c r="E91" s="87" t="e">
        <f>VLOOKUP($A91,'v-baza'!$B$7:F$202,COLUMN('v-baza'!F:F)-1,FALSE)</f>
        <v>#N/A</v>
      </c>
      <c r="F91" s="87" t="e">
        <f>VLOOKUP($A91,'v-baza'!$B$7:G$202,COLUMN('v-baza'!G:G)-1,FALSE)</f>
        <v>#N/A</v>
      </c>
      <c r="G91" s="87" t="e">
        <f>VLOOKUP($A91,'v-baza'!$B$7:H$202,COLUMN('v-baza'!H:H)-1,FALSE)</f>
        <v>#N/A</v>
      </c>
      <c r="H91" s="87" t="e">
        <f>VLOOKUP($A91,'v-baza'!$B$7:I$202,COLUMN('v-baza'!I:I)-1,FALSE)</f>
        <v>#N/A</v>
      </c>
      <c r="I91" t="e">
        <f>VLOOKUP($A91,'v-baza'!$B$7:J$202,COLUMN('v-baza'!J:J)-1,FALSE)</f>
        <v>#N/A</v>
      </c>
      <c r="J91" t="e">
        <f>VLOOKUP($A91,'v-baza'!$B$7:K$202,COLUMN('v-baza'!K:K)-1,FALSE)</f>
        <v>#N/A</v>
      </c>
      <c r="K91" s="51" t="e">
        <f>VLOOKUP($A91,'v-baza'!$B$7:L$202,COLUMN('v-baza'!L:L)-1,FALSE)</f>
        <v>#N/A</v>
      </c>
    </row>
    <row r="92" spans="1:11" ht="12.75">
      <c r="A92">
        <v>87</v>
      </c>
      <c r="B92" s="87" t="e">
        <f>VLOOKUP($A92,'v-baza'!$B$7:C$202,COLUMN('v-baza'!C:C)-1,FALSE)</f>
        <v>#N/A</v>
      </c>
      <c r="C92" s="87" t="e">
        <f>VLOOKUP($A92,'v-baza'!$B$7:D$202,COLUMN('v-baza'!D:D)-1,FALSE)</f>
        <v>#N/A</v>
      </c>
      <c r="D92" s="87" t="e">
        <f>VLOOKUP($A92,'v-baza'!$B$7:E$202,COLUMN('v-baza'!E:E)-1,FALSE)</f>
        <v>#N/A</v>
      </c>
      <c r="E92" s="87" t="e">
        <f>VLOOKUP($A92,'v-baza'!$B$7:F$202,COLUMN('v-baza'!F:F)-1,FALSE)</f>
        <v>#N/A</v>
      </c>
      <c r="F92" s="87" t="e">
        <f>VLOOKUP($A92,'v-baza'!$B$7:G$202,COLUMN('v-baza'!G:G)-1,FALSE)</f>
        <v>#N/A</v>
      </c>
      <c r="G92" s="87" t="e">
        <f>VLOOKUP($A92,'v-baza'!$B$7:H$202,COLUMN('v-baza'!H:H)-1,FALSE)</f>
        <v>#N/A</v>
      </c>
      <c r="H92" s="87" t="e">
        <f>VLOOKUP($A92,'v-baza'!$B$7:I$202,COLUMN('v-baza'!I:I)-1,FALSE)</f>
        <v>#N/A</v>
      </c>
      <c r="I92" t="e">
        <f>VLOOKUP($A92,'v-baza'!$B$7:J$202,COLUMN('v-baza'!J:J)-1,FALSE)</f>
        <v>#N/A</v>
      </c>
      <c r="J92" t="e">
        <f>VLOOKUP($A92,'v-baza'!$B$7:K$202,COLUMN('v-baza'!K:K)-1,FALSE)</f>
        <v>#N/A</v>
      </c>
      <c r="K92" s="51" t="e">
        <f>VLOOKUP($A92,'v-baza'!$B$7:L$202,COLUMN('v-baza'!L:L)-1,FALSE)</f>
        <v>#N/A</v>
      </c>
    </row>
    <row r="93" spans="1:11" ht="12.75">
      <c r="A93">
        <v>88</v>
      </c>
      <c r="B93" s="87" t="e">
        <f>VLOOKUP($A93,'v-baza'!$B$7:C$202,COLUMN('v-baza'!C:C)-1,FALSE)</f>
        <v>#N/A</v>
      </c>
      <c r="C93" s="87" t="e">
        <f>VLOOKUP($A93,'v-baza'!$B$7:D$202,COLUMN('v-baza'!D:D)-1,FALSE)</f>
        <v>#N/A</v>
      </c>
      <c r="D93" s="87" t="e">
        <f>VLOOKUP($A93,'v-baza'!$B$7:E$202,COLUMN('v-baza'!E:E)-1,FALSE)</f>
        <v>#N/A</v>
      </c>
      <c r="E93" s="87" t="e">
        <f>VLOOKUP($A93,'v-baza'!$B$7:F$202,COLUMN('v-baza'!F:F)-1,FALSE)</f>
        <v>#N/A</v>
      </c>
      <c r="F93" s="87" t="e">
        <f>VLOOKUP($A93,'v-baza'!$B$7:G$202,COLUMN('v-baza'!G:G)-1,FALSE)</f>
        <v>#N/A</v>
      </c>
      <c r="G93" s="87" t="e">
        <f>VLOOKUP($A93,'v-baza'!$B$7:H$202,COLUMN('v-baza'!H:H)-1,FALSE)</f>
        <v>#N/A</v>
      </c>
      <c r="H93" s="87" t="e">
        <f>VLOOKUP($A93,'v-baza'!$B$7:I$202,COLUMN('v-baza'!I:I)-1,FALSE)</f>
        <v>#N/A</v>
      </c>
      <c r="I93" t="e">
        <f>VLOOKUP($A93,'v-baza'!$B$7:J$202,COLUMN('v-baza'!J:J)-1,FALSE)</f>
        <v>#N/A</v>
      </c>
      <c r="J93" t="e">
        <f>VLOOKUP($A93,'v-baza'!$B$7:K$202,COLUMN('v-baza'!K:K)-1,FALSE)</f>
        <v>#N/A</v>
      </c>
      <c r="K93" s="51" t="e">
        <f>VLOOKUP($A93,'v-baza'!$B$7:L$202,COLUMN('v-baza'!L:L)-1,FALSE)</f>
        <v>#N/A</v>
      </c>
    </row>
    <row r="94" spans="1:11" ht="12.75">
      <c r="A94">
        <v>89</v>
      </c>
      <c r="B94" s="87" t="e">
        <f>VLOOKUP($A94,'v-baza'!$B$7:C$202,COLUMN('v-baza'!C:C)-1,FALSE)</f>
        <v>#N/A</v>
      </c>
      <c r="C94" s="87" t="e">
        <f>VLOOKUP($A94,'v-baza'!$B$7:D$202,COLUMN('v-baza'!D:D)-1,FALSE)</f>
        <v>#N/A</v>
      </c>
      <c r="D94" s="87" t="e">
        <f>VLOOKUP($A94,'v-baza'!$B$7:E$202,COLUMN('v-baza'!E:E)-1,FALSE)</f>
        <v>#N/A</v>
      </c>
      <c r="E94" s="87" t="e">
        <f>VLOOKUP($A94,'v-baza'!$B$7:F$202,COLUMN('v-baza'!F:F)-1,FALSE)</f>
        <v>#N/A</v>
      </c>
      <c r="F94" s="87" t="e">
        <f>VLOOKUP($A94,'v-baza'!$B$7:G$202,COLUMN('v-baza'!G:G)-1,FALSE)</f>
        <v>#N/A</v>
      </c>
      <c r="G94" s="87" t="e">
        <f>VLOOKUP($A94,'v-baza'!$B$7:H$202,COLUMN('v-baza'!H:H)-1,FALSE)</f>
        <v>#N/A</v>
      </c>
      <c r="H94" s="87" t="e">
        <f>VLOOKUP($A94,'v-baza'!$B$7:I$202,COLUMN('v-baza'!I:I)-1,FALSE)</f>
        <v>#N/A</v>
      </c>
      <c r="I94" t="e">
        <f>VLOOKUP($A94,'v-baza'!$B$7:J$202,COLUMN('v-baza'!J:J)-1,FALSE)</f>
        <v>#N/A</v>
      </c>
      <c r="J94" t="e">
        <f>VLOOKUP($A94,'v-baza'!$B$7:K$202,COLUMN('v-baza'!K:K)-1,FALSE)</f>
        <v>#N/A</v>
      </c>
      <c r="K94" s="51" t="e">
        <f>VLOOKUP($A94,'v-baza'!$B$7:L$202,COLUMN('v-baza'!L:L)-1,FALSE)</f>
        <v>#N/A</v>
      </c>
    </row>
    <row r="95" spans="1:11" ht="12.75">
      <c r="A95">
        <v>90</v>
      </c>
      <c r="B95" s="87" t="e">
        <f>VLOOKUP($A95,'v-baza'!$B$7:C$202,COLUMN('v-baza'!C:C)-1,FALSE)</f>
        <v>#N/A</v>
      </c>
      <c r="C95" s="87" t="e">
        <f>VLOOKUP($A95,'v-baza'!$B$7:D$202,COLUMN('v-baza'!D:D)-1,FALSE)</f>
        <v>#N/A</v>
      </c>
      <c r="D95" s="87" t="e">
        <f>VLOOKUP($A95,'v-baza'!$B$7:E$202,COLUMN('v-baza'!E:E)-1,FALSE)</f>
        <v>#N/A</v>
      </c>
      <c r="E95" s="87" t="e">
        <f>VLOOKUP($A95,'v-baza'!$B$7:F$202,COLUMN('v-baza'!F:F)-1,FALSE)</f>
        <v>#N/A</v>
      </c>
      <c r="F95" s="87" t="e">
        <f>VLOOKUP($A95,'v-baza'!$B$7:G$202,COLUMN('v-baza'!G:G)-1,FALSE)</f>
        <v>#N/A</v>
      </c>
      <c r="G95" s="87" t="e">
        <f>VLOOKUP($A95,'v-baza'!$B$7:H$202,COLUMN('v-baza'!H:H)-1,FALSE)</f>
        <v>#N/A</v>
      </c>
      <c r="H95" s="87" t="e">
        <f>VLOOKUP($A95,'v-baza'!$B$7:I$202,COLUMN('v-baza'!I:I)-1,FALSE)</f>
        <v>#N/A</v>
      </c>
      <c r="I95" t="e">
        <f>VLOOKUP($A95,'v-baza'!$B$7:J$202,COLUMN('v-baza'!J:J)-1,FALSE)</f>
        <v>#N/A</v>
      </c>
      <c r="J95" t="e">
        <f>VLOOKUP($A95,'v-baza'!$B$7:K$202,COLUMN('v-baza'!K:K)-1,FALSE)</f>
        <v>#N/A</v>
      </c>
      <c r="K95" s="51" t="e">
        <f>VLOOKUP($A95,'v-baza'!$B$7:L$202,COLUMN('v-baza'!L:L)-1,FALSE)</f>
        <v>#N/A</v>
      </c>
    </row>
    <row r="96" spans="1:11" ht="12.75">
      <c r="A96">
        <v>91</v>
      </c>
      <c r="B96" s="87" t="e">
        <f>VLOOKUP($A96,'v-baza'!$B$7:C$202,COLUMN('v-baza'!C:C)-1,FALSE)</f>
        <v>#N/A</v>
      </c>
      <c r="C96" s="87" t="e">
        <f>VLOOKUP($A96,'v-baza'!$B$7:D$202,COLUMN('v-baza'!D:D)-1,FALSE)</f>
        <v>#N/A</v>
      </c>
      <c r="D96" s="87" t="e">
        <f>VLOOKUP($A96,'v-baza'!$B$7:E$202,COLUMN('v-baza'!E:E)-1,FALSE)</f>
        <v>#N/A</v>
      </c>
      <c r="E96" s="87" t="e">
        <f>VLOOKUP($A96,'v-baza'!$B$7:F$202,COLUMN('v-baza'!F:F)-1,FALSE)</f>
        <v>#N/A</v>
      </c>
      <c r="F96" s="87" t="e">
        <f>VLOOKUP($A96,'v-baza'!$B$7:G$202,COLUMN('v-baza'!G:G)-1,FALSE)</f>
        <v>#N/A</v>
      </c>
      <c r="G96" s="87" t="e">
        <f>VLOOKUP($A96,'v-baza'!$B$7:H$202,COLUMN('v-baza'!H:H)-1,FALSE)</f>
        <v>#N/A</v>
      </c>
      <c r="H96" s="87" t="e">
        <f>VLOOKUP($A96,'v-baza'!$B$7:I$202,COLUMN('v-baza'!I:I)-1,FALSE)</f>
        <v>#N/A</v>
      </c>
      <c r="I96" t="e">
        <f>VLOOKUP($A96,'v-baza'!$B$7:J$202,COLUMN('v-baza'!J:J)-1,FALSE)</f>
        <v>#N/A</v>
      </c>
      <c r="J96" t="e">
        <f>VLOOKUP($A96,'v-baza'!$B$7:K$202,COLUMN('v-baza'!K:K)-1,FALSE)</f>
        <v>#N/A</v>
      </c>
      <c r="K96" s="51" t="e">
        <f>VLOOKUP($A96,'v-baza'!$B$7:L$202,COLUMN('v-baza'!L:L)-1,FALSE)</f>
        <v>#N/A</v>
      </c>
    </row>
    <row r="97" spans="1:11" ht="12.75">
      <c r="A97">
        <v>92</v>
      </c>
      <c r="B97" s="87" t="e">
        <f>VLOOKUP($A97,'v-baza'!$B$7:C$202,COLUMN('v-baza'!C:C)-1,FALSE)</f>
        <v>#N/A</v>
      </c>
      <c r="C97" s="87" t="e">
        <f>VLOOKUP($A97,'v-baza'!$B$7:D$202,COLUMN('v-baza'!D:D)-1,FALSE)</f>
        <v>#N/A</v>
      </c>
      <c r="D97" s="87" t="e">
        <f>VLOOKUP($A97,'v-baza'!$B$7:E$202,COLUMN('v-baza'!E:E)-1,FALSE)</f>
        <v>#N/A</v>
      </c>
      <c r="E97" s="87" t="e">
        <f>VLOOKUP($A97,'v-baza'!$B$7:F$202,COLUMN('v-baza'!F:F)-1,FALSE)</f>
        <v>#N/A</v>
      </c>
      <c r="F97" s="87" t="e">
        <f>VLOOKUP($A97,'v-baza'!$B$7:G$202,COLUMN('v-baza'!G:G)-1,FALSE)</f>
        <v>#N/A</v>
      </c>
      <c r="G97" s="87" t="e">
        <f>VLOOKUP($A97,'v-baza'!$B$7:H$202,COLUMN('v-baza'!H:H)-1,FALSE)</f>
        <v>#N/A</v>
      </c>
      <c r="H97" s="87" t="e">
        <f>VLOOKUP($A97,'v-baza'!$B$7:I$202,COLUMN('v-baza'!I:I)-1,FALSE)</f>
        <v>#N/A</v>
      </c>
      <c r="I97" t="e">
        <f>VLOOKUP($A97,'v-baza'!$B$7:J$202,COLUMN('v-baza'!J:J)-1,FALSE)</f>
        <v>#N/A</v>
      </c>
      <c r="J97" t="e">
        <f>VLOOKUP($A97,'v-baza'!$B$7:K$202,COLUMN('v-baza'!K:K)-1,FALSE)</f>
        <v>#N/A</v>
      </c>
      <c r="K97" s="51" t="e">
        <f>VLOOKUP($A97,'v-baza'!$B$7:L$202,COLUMN('v-baza'!L:L)-1,FALSE)</f>
        <v>#N/A</v>
      </c>
    </row>
    <row r="98" spans="1:11" ht="12.75">
      <c r="A98">
        <v>93</v>
      </c>
      <c r="B98" s="87" t="e">
        <f>VLOOKUP($A98,'v-baza'!$B$7:C$202,COLUMN('v-baza'!C:C)-1,FALSE)</f>
        <v>#N/A</v>
      </c>
      <c r="C98" s="87" t="e">
        <f>VLOOKUP($A98,'v-baza'!$B$7:D$202,COLUMN('v-baza'!D:D)-1,FALSE)</f>
        <v>#N/A</v>
      </c>
      <c r="D98" s="87" t="e">
        <f>VLOOKUP($A98,'v-baza'!$B$7:E$202,COLUMN('v-baza'!E:E)-1,FALSE)</f>
        <v>#N/A</v>
      </c>
      <c r="E98" s="87" t="e">
        <f>VLOOKUP($A98,'v-baza'!$B$7:F$202,COLUMN('v-baza'!F:F)-1,FALSE)</f>
        <v>#N/A</v>
      </c>
      <c r="F98" s="87" t="e">
        <f>VLOOKUP($A98,'v-baza'!$B$7:G$202,COLUMN('v-baza'!G:G)-1,FALSE)</f>
        <v>#N/A</v>
      </c>
      <c r="G98" s="87" t="e">
        <f>VLOOKUP($A98,'v-baza'!$B$7:H$202,COLUMN('v-baza'!H:H)-1,FALSE)</f>
        <v>#N/A</v>
      </c>
      <c r="H98" s="87" t="e">
        <f>VLOOKUP($A98,'v-baza'!$B$7:I$202,COLUMN('v-baza'!I:I)-1,FALSE)</f>
        <v>#N/A</v>
      </c>
      <c r="I98" t="e">
        <f>VLOOKUP($A98,'v-baza'!$B$7:J$202,COLUMN('v-baza'!J:J)-1,FALSE)</f>
        <v>#N/A</v>
      </c>
      <c r="J98" t="e">
        <f>VLOOKUP($A98,'v-baza'!$B$7:K$202,COLUMN('v-baza'!K:K)-1,FALSE)</f>
        <v>#N/A</v>
      </c>
      <c r="K98" s="51" t="e">
        <f>VLOOKUP($A98,'v-baza'!$B$7:L$202,COLUMN('v-baza'!L:L)-1,FALSE)</f>
        <v>#N/A</v>
      </c>
    </row>
    <row r="99" spans="1:11" ht="12.75">
      <c r="A99">
        <v>94</v>
      </c>
      <c r="B99" s="87" t="e">
        <f>VLOOKUP($A99,'v-baza'!$B$7:C$202,COLUMN('v-baza'!C:C)-1,FALSE)</f>
        <v>#N/A</v>
      </c>
      <c r="C99" s="87" t="e">
        <f>VLOOKUP($A99,'v-baza'!$B$7:D$202,COLUMN('v-baza'!D:D)-1,FALSE)</f>
        <v>#N/A</v>
      </c>
      <c r="D99" s="87" t="e">
        <f>VLOOKUP($A99,'v-baza'!$B$7:E$202,COLUMN('v-baza'!E:E)-1,FALSE)</f>
        <v>#N/A</v>
      </c>
      <c r="E99" s="87" t="e">
        <f>VLOOKUP($A99,'v-baza'!$B$7:F$202,COLUMN('v-baza'!F:F)-1,FALSE)</f>
        <v>#N/A</v>
      </c>
      <c r="F99" s="87" t="e">
        <f>VLOOKUP($A99,'v-baza'!$B$7:G$202,COLUMN('v-baza'!G:G)-1,FALSE)</f>
        <v>#N/A</v>
      </c>
      <c r="G99" s="87" t="e">
        <f>VLOOKUP($A99,'v-baza'!$B$7:H$202,COLUMN('v-baza'!H:H)-1,FALSE)</f>
        <v>#N/A</v>
      </c>
      <c r="H99" s="87" t="e">
        <f>VLOOKUP($A99,'v-baza'!$B$7:I$202,COLUMN('v-baza'!I:I)-1,FALSE)</f>
        <v>#N/A</v>
      </c>
      <c r="I99" t="e">
        <f>VLOOKUP($A99,'v-baza'!$B$7:J$202,COLUMN('v-baza'!J:J)-1,FALSE)</f>
        <v>#N/A</v>
      </c>
      <c r="J99" t="e">
        <f>VLOOKUP($A99,'v-baza'!$B$7:K$202,COLUMN('v-baza'!K:K)-1,FALSE)</f>
        <v>#N/A</v>
      </c>
      <c r="K99" s="51" t="e">
        <f>VLOOKUP($A99,'v-baza'!$B$7:L$202,COLUMN('v-baza'!L:L)-1,FALSE)</f>
        <v>#N/A</v>
      </c>
    </row>
    <row r="100" spans="1:11" ht="12.75">
      <c r="A100">
        <v>95</v>
      </c>
      <c r="B100" s="87" t="e">
        <f>VLOOKUP($A100,'v-baza'!$B$7:C$202,COLUMN('v-baza'!C:C)-1,FALSE)</f>
        <v>#N/A</v>
      </c>
      <c r="C100" s="87" t="e">
        <f>VLOOKUP($A100,'v-baza'!$B$7:D$202,COLUMN('v-baza'!D:D)-1,FALSE)</f>
        <v>#N/A</v>
      </c>
      <c r="D100" s="87" t="e">
        <f>VLOOKUP($A100,'v-baza'!$B$7:E$202,COLUMN('v-baza'!E:E)-1,FALSE)</f>
        <v>#N/A</v>
      </c>
      <c r="E100" s="87" t="e">
        <f>VLOOKUP($A100,'v-baza'!$B$7:F$202,COLUMN('v-baza'!F:F)-1,FALSE)</f>
        <v>#N/A</v>
      </c>
      <c r="F100" s="87" t="e">
        <f>VLOOKUP($A100,'v-baza'!$B$7:G$202,COLUMN('v-baza'!G:G)-1,FALSE)</f>
        <v>#N/A</v>
      </c>
      <c r="G100" s="87" t="e">
        <f>VLOOKUP($A100,'v-baza'!$B$7:H$202,COLUMN('v-baza'!H:H)-1,FALSE)</f>
        <v>#N/A</v>
      </c>
      <c r="H100" s="87" t="e">
        <f>VLOOKUP($A100,'v-baza'!$B$7:I$202,COLUMN('v-baza'!I:I)-1,FALSE)</f>
        <v>#N/A</v>
      </c>
      <c r="I100" t="e">
        <f>VLOOKUP($A100,'v-baza'!$B$7:J$202,COLUMN('v-baza'!J:J)-1,FALSE)</f>
        <v>#N/A</v>
      </c>
      <c r="J100" t="e">
        <f>VLOOKUP($A100,'v-baza'!$B$7:K$202,COLUMN('v-baza'!K:K)-1,FALSE)</f>
        <v>#N/A</v>
      </c>
      <c r="K100" s="51" t="e">
        <f>VLOOKUP($A100,'v-baza'!$B$7:L$202,COLUMN('v-baza'!L:L)-1,FALSE)</f>
        <v>#N/A</v>
      </c>
    </row>
    <row r="101" spans="1:11" ht="12.75">
      <c r="A101">
        <v>96</v>
      </c>
      <c r="B101" s="87" t="e">
        <f>VLOOKUP($A101,'v-baza'!$B$7:C$202,COLUMN('v-baza'!C:C)-1,FALSE)</f>
        <v>#N/A</v>
      </c>
      <c r="C101" s="87" t="e">
        <f>VLOOKUP($A101,'v-baza'!$B$7:D$202,COLUMN('v-baza'!D:D)-1,FALSE)</f>
        <v>#N/A</v>
      </c>
      <c r="D101" s="87" t="e">
        <f>VLOOKUP($A101,'v-baza'!$B$7:E$202,COLUMN('v-baza'!E:E)-1,FALSE)</f>
        <v>#N/A</v>
      </c>
      <c r="E101" s="87" t="e">
        <f>VLOOKUP($A101,'v-baza'!$B$7:F$202,COLUMN('v-baza'!F:F)-1,FALSE)</f>
        <v>#N/A</v>
      </c>
      <c r="F101" s="87" t="e">
        <f>VLOOKUP($A101,'v-baza'!$B$7:G$202,COLUMN('v-baza'!G:G)-1,FALSE)</f>
        <v>#N/A</v>
      </c>
      <c r="G101" s="87" t="e">
        <f>VLOOKUP($A101,'v-baza'!$B$7:H$202,COLUMN('v-baza'!H:H)-1,FALSE)</f>
        <v>#N/A</v>
      </c>
      <c r="H101" s="87" t="e">
        <f>VLOOKUP($A101,'v-baza'!$B$7:I$202,COLUMN('v-baza'!I:I)-1,FALSE)</f>
        <v>#N/A</v>
      </c>
      <c r="I101" t="e">
        <f>VLOOKUP($A101,'v-baza'!$B$7:J$202,COLUMN('v-baza'!J:J)-1,FALSE)</f>
        <v>#N/A</v>
      </c>
      <c r="J101" t="e">
        <f>VLOOKUP($A101,'v-baza'!$B$7:K$202,COLUMN('v-baza'!K:K)-1,FALSE)</f>
        <v>#N/A</v>
      </c>
      <c r="K101" s="51" t="e">
        <f>VLOOKUP($A101,'v-baza'!$B$7:L$202,COLUMN('v-baza'!L:L)-1,FALSE)</f>
        <v>#N/A</v>
      </c>
    </row>
    <row r="102" spans="1:11" ht="12.75">
      <c r="A102">
        <v>97</v>
      </c>
      <c r="B102" s="87" t="e">
        <f>VLOOKUP($A102,'v-baza'!$B$7:C$202,COLUMN('v-baza'!C:C)-1,FALSE)</f>
        <v>#N/A</v>
      </c>
      <c r="C102" s="87" t="e">
        <f>VLOOKUP($A102,'v-baza'!$B$7:D$202,COLUMN('v-baza'!D:D)-1,FALSE)</f>
        <v>#N/A</v>
      </c>
      <c r="D102" s="87" t="e">
        <f>VLOOKUP($A102,'v-baza'!$B$7:E$202,COLUMN('v-baza'!E:E)-1,FALSE)</f>
        <v>#N/A</v>
      </c>
      <c r="E102" s="87" t="e">
        <f>VLOOKUP($A102,'v-baza'!$B$7:F$202,COLUMN('v-baza'!F:F)-1,FALSE)</f>
        <v>#N/A</v>
      </c>
      <c r="F102" s="87" t="e">
        <f>VLOOKUP($A102,'v-baza'!$B$7:G$202,COLUMN('v-baza'!G:G)-1,FALSE)</f>
        <v>#N/A</v>
      </c>
      <c r="G102" s="87" t="e">
        <f>VLOOKUP($A102,'v-baza'!$B$7:H$202,COLUMN('v-baza'!H:H)-1,FALSE)</f>
        <v>#N/A</v>
      </c>
      <c r="H102" s="87" t="e">
        <f>VLOOKUP($A102,'v-baza'!$B$7:I$202,COLUMN('v-baza'!I:I)-1,FALSE)</f>
        <v>#N/A</v>
      </c>
      <c r="I102" t="e">
        <f>VLOOKUP($A102,'v-baza'!$B$7:J$202,COLUMN('v-baza'!J:J)-1,FALSE)</f>
        <v>#N/A</v>
      </c>
      <c r="J102" t="e">
        <f>VLOOKUP($A102,'v-baza'!$B$7:K$202,COLUMN('v-baza'!K:K)-1,FALSE)</f>
        <v>#N/A</v>
      </c>
      <c r="K102" s="51" t="e">
        <f>VLOOKUP($A102,'v-baza'!$B$7:L$202,COLUMN('v-baza'!L:L)-1,FALSE)</f>
        <v>#N/A</v>
      </c>
    </row>
    <row r="103" spans="1:11" ht="12.75">
      <c r="A103">
        <v>98</v>
      </c>
      <c r="B103" s="87" t="e">
        <f>VLOOKUP($A103,'v-baza'!$B$7:C$202,COLUMN('v-baza'!C:C)-1,FALSE)</f>
        <v>#N/A</v>
      </c>
      <c r="C103" s="87" t="e">
        <f>VLOOKUP($A103,'v-baza'!$B$7:D$202,COLUMN('v-baza'!D:D)-1,FALSE)</f>
        <v>#N/A</v>
      </c>
      <c r="D103" s="87" t="e">
        <f>VLOOKUP($A103,'v-baza'!$B$7:E$202,COLUMN('v-baza'!E:E)-1,FALSE)</f>
        <v>#N/A</v>
      </c>
      <c r="E103" s="87" t="e">
        <f>VLOOKUP($A103,'v-baza'!$B$7:F$202,COLUMN('v-baza'!F:F)-1,FALSE)</f>
        <v>#N/A</v>
      </c>
      <c r="F103" s="87" t="e">
        <f>VLOOKUP($A103,'v-baza'!$B$7:G$202,COLUMN('v-baza'!G:G)-1,FALSE)</f>
        <v>#N/A</v>
      </c>
      <c r="G103" s="87" t="e">
        <f>VLOOKUP($A103,'v-baza'!$B$7:H$202,COLUMN('v-baza'!H:H)-1,FALSE)</f>
        <v>#N/A</v>
      </c>
      <c r="H103" s="87" t="e">
        <f>VLOOKUP($A103,'v-baza'!$B$7:I$202,COLUMN('v-baza'!I:I)-1,FALSE)</f>
        <v>#N/A</v>
      </c>
      <c r="I103" t="e">
        <f>VLOOKUP($A103,'v-baza'!$B$7:J$202,COLUMN('v-baza'!J:J)-1,FALSE)</f>
        <v>#N/A</v>
      </c>
      <c r="J103" t="e">
        <f>VLOOKUP($A103,'v-baza'!$B$7:K$202,COLUMN('v-baza'!K:K)-1,FALSE)</f>
        <v>#N/A</v>
      </c>
      <c r="K103" s="51" t="e">
        <f>VLOOKUP($A103,'v-baza'!$B$7:L$202,COLUMN('v-baza'!L:L)-1,FALSE)</f>
        <v>#N/A</v>
      </c>
    </row>
    <row r="104" spans="1:11" ht="12.75">
      <c r="A104">
        <v>99</v>
      </c>
      <c r="B104" s="87" t="e">
        <f>VLOOKUP($A104,'v-baza'!$B$7:C$202,COLUMN('v-baza'!C:C)-1,FALSE)</f>
        <v>#N/A</v>
      </c>
      <c r="C104" s="87" t="e">
        <f>VLOOKUP($A104,'v-baza'!$B$7:D$202,COLUMN('v-baza'!D:D)-1,FALSE)</f>
        <v>#N/A</v>
      </c>
      <c r="D104" s="87" t="e">
        <f>VLOOKUP($A104,'v-baza'!$B$7:E$202,COLUMN('v-baza'!E:E)-1,FALSE)</f>
        <v>#N/A</v>
      </c>
      <c r="E104" s="87" t="e">
        <f>VLOOKUP($A104,'v-baza'!$B$7:F$202,COLUMN('v-baza'!F:F)-1,FALSE)</f>
        <v>#N/A</v>
      </c>
      <c r="F104" s="87" t="e">
        <f>VLOOKUP($A104,'v-baza'!$B$7:G$202,COLUMN('v-baza'!G:G)-1,FALSE)</f>
        <v>#N/A</v>
      </c>
      <c r="G104" s="87" t="e">
        <f>VLOOKUP($A104,'v-baza'!$B$7:H$202,COLUMN('v-baza'!H:H)-1,FALSE)</f>
        <v>#N/A</v>
      </c>
      <c r="H104" s="87" t="e">
        <f>VLOOKUP($A104,'v-baza'!$B$7:I$202,COLUMN('v-baza'!I:I)-1,FALSE)</f>
        <v>#N/A</v>
      </c>
      <c r="I104" t="e">
        <f>VLOOKUP($A104,'v-baza'!$B$7:J$202,COLUMN('v-baza'!J:J)-1,FALSE)</f>
        <v>#N/A</v>
      </c>
      <c r="J104" t="e">
        <f>VLOOKUP($A104,'v-baza'!$B$7:K$202,COLUMN('v-baza'!K:K)-1,FALSE)</f>
        <v>#N/A</v>
      </c>
      <c r="K104" s="51" t="e">
        <f>VLOOKUP($A104,'v-baza'!$B$7:L$202,COLUMN('v-baza'!L:L)-1,FALSE)</f>
        <v>#N/A</v>
      </c>
    </row>
    <row r="105" spans="1:11" ht="12.75">
      <c r="A105">
        <v>100</v>
      </c>
      <c r="B105" s="87" t="e">
        <f>VLOOKUP($A105,'v-baza'!$B$7:C$202,COLUMN('v-baza'!C:C)-1,FALSE)</f>
        <v>#N/A</v>
      </c>
      <c r="C105" s="87" t="e">
        <f>VLOOKUP($A105,'v-baza'!$B$7:D$202,COLUMN('v-baza'!D:D)-1,FALSE)</f>
        <v>#N/A</v>
      </c>
      <c r="D105" s="87" t="e">
        <f>VLOOKUP($A105,'v-baza'!$B$7:E$202,COLUMN('v-baza'!E:E)-1,FALSE)</f>
        <v>#N/A</v>
      </c>
      <c r="E105" s="87" t="e">
        <f>VLOOKUP($A105,'v-baza'!$B$7:F$202,COLUMN('v-baza'!F:F)-1,FALSE)</f>
        <v>#N/A</v>
      </c>
      <c r="F105" s="87" t="e">
        <f>VLOOKUP($A105,'v-baza'!$B$7:G$202,COLUMN('v-baza'!G:G)-1,FALSE)</f>
        <v>#N/A</v>
      </c>
      <c r="G105" s="87" t="e">
        <f>VLOOKUP($A105,'v-baza'!$B$7:H$202,COLUMN('v-baza'!H:H)-1,FALSE)</f>
        <v>#N/A</v>
      </c>
      <c r="H105" s="87" t="e">
        <f>VLOOKUP($A105,'v-baza'!$B$7:I$202,COLUMN('v-baza'!I:I)-1,FALSE)</f>
        <v>#N/A</v>
      </c>
      <c r="I105" t="e">
        <f>VLOOKUP($A105,'v-baza'!$B$7:J$202,COLUMN('v-baza'!J:J)-1,FALSE)</f>
        <v>#N/A</v>
      </c>
      <c r="J105" t="e">
        <f>VLOOKUP($A105,'v-baza'!$B$7:K$202,COLUMN('v-baza'!K:K)-1,FALSE)</f>
        <v>#N/A</v>
      </c>
      <c r="K105" s="51" t="e">
        <f>VLOOKUP($A105,'v-baza'!$B$7:L$202,COLUMN('v-baza'!L:L)-1,FALSE)</f>
        <v>#N/A</v>
      </c>
    </row>
  </sheetData>
  <sheetProtection password="9D63" sheet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Zeros="0" zoomScalePageLayoutView="0" workbookViewId="0" topLeftCell="A1">
      <selection activeCell="A1" sqref="A1:H16384"/>
    </sheetView>
  </sheetViews>
  <sheetFormatPr defaultColWidth="9.140625" defaultRowHeight="12.75"/>
  <cols>
    <col min="1" max="1" width="12.140625" style="0" customWidth="1"/>
    <col min="2" max="2" width="27.28125" style="0" bestFit="1" customWidth="1"/>
    <col min="3" max="4" width="6.8515625" style="0" bestFit="1" customWidth="1"/>
    <col min="5" max="6" width="10.57421875" style="0" bestFit="1" customWidth="1"/>
    <col min="7" max="7" width="6.8515625" style="0" bestFit="1" customWidth="1"/>
    <col min="8" max="8" width="10.57421875" style="0" bestFit="1" customWidth="1"/>
    <col min="9" max="17" width="6.8515625" style="0" bestFit="1" customWidth="1"/>
    <col min="18" max="19" width="10.57421875" style="0" bestFit="1" customWidth="1"/>
  </cols>
  <sheetData>
    <row r="1" spans="1:2" ht="12.75">
      <c r="A1" s="77" t="s">
        <v>80</v>
      </c>
      <c r="B1" s="78" t="s">
        <v>86</v>
      </c>
    </row>
    <row r="2" spans="1:2" ht="12.75">
      <c r="A2" s="77" t="s">
        <v>72</v>
      </c>
      <c r="B2" s="78" t="s">
        <v>86</v>
      </c>
    </row>
    <row r="3" spans="1:2" ht="12.75">
      <c r="A3" s="77" t="s">
        <v>63</v>
      </c>
      <c r="B3" s="78" t="s">
        <v>86</v>
      </c>
    </row>
    <row r="4" spans="1:2" ht="12.75">
      <c r="A4" s="77" t="s">
        <v>60</v>
      </c>
      <c r="B4" s="78" t="s">
        <v>86</v>
      </c>
    </row>
    <row r="5" spans="1:2" ht="12.75">
      <c r="A5" s="77" t="s">
        <v>61</v>
      </c>
      <c r="B5" s="78" t="s">
        <v>86</v>
      </c>
    </row>
    <row r="6" spans="1:2" ht="12.75">
      <c r="A6" s="77" t="s">
        <v>62</v>
      </c>
      <c r="B6" s="78" t="s">
        <v>86</v>
      </c>
    </row>
    <row r="8" spans="1:5" ht="12.75">
      <c r="A8" s="63" t="s">
        <v>87</v>
      </c>
      <c r="B8" s="64"/>
      <c r="C8" s="63" t="s">
        <v>81</v>
      </c>
      <c r="D8" s="64"/>
      <c r="E8" s="65"/>
    </row>
    <row r="9" spans="1:5" ht="12.75">
      <c r="A9" s="63" t="s">
        <v>1</v>
      </c>
      <c r="B9" s="63" t="s">
        <v>2</v>
      </c>
      <c r="C9" s="66">
        <v>1</v>
      </c>
      <c r="D9" s="67" t="s">
        <v>83</v>
      </c>
      <c r="E9" s="68" t="s">
        <v>85</v>
      </c>
    </row>
    <row r="10" spans="1:5" ht="12.75">
      <c r="A10" s="66">
        <v>511</v>
      </c>
      <c r="B10" s="66" t="s">
        <v>26</v>
      </c>
      <c r="C10" s="69">
        <v>100</v>
      </c>
      <c r="D10" s="70">
        <v>11211</v>
      </c>
      <c r="E10" s="71">
        <v>11311</v>
      </c>
    </row>
    <row r="11" spans="1:5" ht="12.75">
      <c r="A11" s="66">
        <v>512</v>
      </c>
      <c r="B11" s="66" t="s">
        <v>31</v>
      </c>
      <c r="C11" s="69">
        <v>200</v>
      </c>
      <c r="D11" s="70">
        <v>200</v>
      </c>
      <c r="E11" s="71">
        <v>400</v>
      </c>
    </row>
    <row r="12" spans="1:5" ht="12.75">
      <c r="A12" s="66">
        <v>513</v>
      </c>
      <c r="B12" s="66" t="s">
        <v>41</v>
      </c>
      <c r="C12" s="69">
        <v>300</v>
      </c>
      <c r="D12" s="70">
        <v>300</v>
      </c>
      <c r="E12" s="71">
        <v>600</v>
      </c>
    </row>
    <row r="13" spans="1:5" ht="12.75">
      <c r="A13" s="66">
        <v>514</v>
      </c>
      <c r="B13" s="66" t="s">
        <v>42</v>
      </c>
      <c r="C13" s="69">
        <v>400</v>
      </c>
      <c r="D13" s="70">
        <v>400</v>
      </c>
      <c r="E13" s="71">
        <v>800</v>
      </c>
    </row>
    <row r="14" spans="1:5" ht="12.75">
      <c r="A14" s="66">
        <v>515</v>
      </c>
      <c r="B14" s="66" t="s">
        <v>43</v>
      </c>
      <c r="C14" s="69">
        <v>500</v>
      </c>
      <c r="D14" s="70">
        <v>500</v>
      </c>
      <c r="E14" s="71">
        <v>1000</v>
      </c>
    </row>
    <row r="15" spans="1:5" ht="12.75">
      <c r="A15" s="66">
        <v>521</v>
      </c>
      <c r="B15" s="66" t="s">
        <v>44</v>
      </c>
      <c r="C15" s="69">
        <v>600</v>
      </c>
      <c r="D15" s="70">
        <v>600</v>
      </c>
      <c r="E15" s="71">
        <v>1200</v>
      </c>
    </row>
    <row r="16" spans="1:5" ht="12.75">
      <c r="A16" s="66">
        <v>522</v>
      </c>
      <c r="B16" s="66" t="s">
        <v>45</v>
      </c>
      <c r="C16" s="69">
        <v>700</v>
      </c>
      <c r="D16" s="70">
        <v>700</v>
      </c>
      <c r="E16" s="71">
        <v>1400</v>
      </c>
    </row>
    <row r="17" spans="1:5" ht="12.75">
      <c r="A17" s="66">
        <v>523</v>
      </c>
      <c r="B17" s="66" t="s">
        <v>49</v>
      </c>
      <c r="C17" s="69">
        <v>800</v>
      </c>
      <c r="D17" s="70">
        <v>800</v>
      </c>
      <c r="E17" s="71">
        <v>1600</v>
      </c>
    </row>
    <row r="18" spans="1:5" ht="12.75">
      <c r="A18" s="66">
        <v>531</v>
      </c>
      <c r="B18" s="66" t="s">
        <v>50</v>
      </c>
      <c r="C18" s="69">
        <v>900</v>
      </c>
      <c r="D18" s="70">
        <v>900</v>
      </c>
      <c r="E18" s="71">
        <v>1800</v>
      </c>
    </row>
    <row r="19" spans="1:5" ht="12.75">
      <c r="A19" s="66">
        <v>541</v>
      </c>
      <c r="B19" s="66" t="s">
        <v>51</v>
      </c>
      <c r="C19" s="69">
        <v>1000</v>
      </c>
      <c r="D19" s="70">
        <v>1000</v>
      </c>
      <c r="E19" s="71">
        <v>2000</v>
      </c>
    </row>
    <row r="20" spans="1:5" ht="12.75">
      <c r="A20" s="66">
        <v>542</v>
      </c>
      <c r="B20" s="66" t="s">
        <v>52</v>
      </c>
      <c r="C20" s="69">
        <v>11</v>
      </c>
      <c r="D20" s="70">
        <v>11</v>
      </c>
      <c r="E20" s="71">
        <v>22</v>
      </c>
    </row>
    <row r="21" spans="1:5" ht="12.75">
      <c r="A21" s="66">
        <v>543</v>
      </c>
      <c r="B21" s="66" t="s">
        <v>54</v>
      </c>
      <c r="C21" s="69">
        <v>12</v>
      </c>
      <c r="D21" s="70">
        <v>12</v>
      </c>
      <c r="E21" s="71">
        <v>24</v>
      </c>
    </row>
    <row r="22" spans="1:5" ht="12.75">
      <c r="A22" s="72" t="s">
        <v>85</v>
      </c>
      <c r="B22" s="73"/>
      <c r="C22" s="74">
        <v>5523</v>
      </c>
      <c r="D22" s="75">
        <v>16634</v>
      </c>
      <c r="E22" s="76">
        <v>22157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Racunovodstvo</cp:lastModifiedBy>
  <cp:lastPrinted>2015-04-07T09:49:33Z</cp:lastPrinted>
  <dcterms:created xsi:type="dcterms:W3CDTF">2008-06-01T14:55:21Z</dcterms:created>
  <dcterms:modified xsi:type="dcterms:W3CDTF">2019-01-11T07:57:54Z</dcterms:modified>
  <cp:category/>
  <cp:version/>
  <cp:contentType/>
  <cp:contentStatus/>
</cp:coreProperties>
</file>